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420" tabRatio="975"/>
  </bookViews>
  <sheets>
    <sheet name="保费计算" sheetId="2" r:id="rId1"/>
    <sheet name="交付房屋套内面积统计" sheetId="1" r:id="rId2"/>
    <sheet name="春晖园A06地块 单项工程投标报价汇总表" sheetId="8" r:id="rId3"/>
    <sheet name="兰香园D04、D06地块单项工程投标报价汇总表" sheetId="7" r:id="rId4"/>
    <sheet name="交付会签单参考模板" sheetId="4" r:id="rId5"/>
    <sheet name="领房单参考模板" sheetId="5" r:id="rId6"/>
    <sheet name="批退单模板（保险公司提供）" sheetId="6" r:id="rId7"/>
  </sheets>
  <definedNames>
    <definedName name="_xlnm._FilterDatabase" localSheetId="0" hidden="1">保费计算!$A$1:$Q$23</definedName>
  </definedNames>
  <calcPr calcId="144525"/>
</workbook>
</file>

<file path=xl/sharedStrings.xml><?xml version="1.0" encoding="utf-8"?>
<sst xmlns="http://schemas.openxmlformats.org/spreadsheetml/2006/main" count="760" uniqueCount="556">
  <si>
    <t>名称</t>
  </si>
  <si>
    <t>总建筑面积</t>
  </si>
  <si>
    <t>合同额</t>
  </si>
  <si>
    <t>暂列金（含税）</t>
  </si>
  <si>
    <t>室外部分造价金额</t>
  </si>
  <si>
    <t>建筑造价单方（元/平米）</t>
  </si>
  <si>
    <t>园林绿化金额</t>
  </si>
  <si>
    <t>投标保险费率</t>
  </si>
  <si>
    <t>可调部分造价（保险标的）金额</t>
  </si>
  <si>
    <t>固定部分造价（保险标的）金额</t>
  </si>
  <si>
    <r>
      <t>可调部分初始暂定保费</t>
    </r>
    <r>
      <rPr>
        <sz val="10"/>
        <color rgb="FFFF0000"/>
        <rFont val="宋体"/>
        <charset val="134"/>
        <scheme val="minor"/>
      </rPr>
      <t>（按投标保险费率计算）</t>
    </r>
  </si>
  <si>
    <r>
      <t>固定部分保费</t>
    </r>
    <r>
      <rPr>
        <sz val="10"/>
        <color rgb="FFFF0000"/>
        <rFont val="宋体"/>
        <charset val="134"/>
        <scheme val="minor"/>
      </rPr>
      <t>（按投标保险费率计算）</t>
    </r>
  </si>
  <si>
    <r>
      <t>初始保费合计</t>
    </r>
    <r>
      <rPr>
        <sz val="10"/>
        <color rgb="FFFF0000"/>
        <rFont val="宋体"/>
        <charset val="134"/>
        <scheme val="minor"/>
      </rPr>
      <t>（按投标保险费率计算）</t>
    </r>
  </si>
  <si>
    <t>保险标的总额</t>
  </si>
  <si>
    <t>春晖园A06地块</t>
  </si>
  <si>
    <t>兰香园D04、D06地块</t>
  </si>
  <si>
    <t>总计</t>
  </si>
  <si>
    <t>保险期间</t>
  </si>
  <si>
    <t>1个月</t>
  </si>
  <si>
    <t>2个月</t>
  </si>
  <si>
    <t>3个月</t>
  </si>
  <si>
    <t>4个月</t>
  </si>
  <si>
    <t>5个月</t>
  </si>
  <si>
    <t>6个月</t>
  </si>
  <si>
    <t>7个月</t>
  </si>
  <si>
    <t>8个月</t>
  </si>
  <si>
    <t>9个月</t>
  </si>
  <si>
    <t>10个月</t>
  </si>
  <si>
    <t>11个月</t>
  </si>
  <si>
    <t>12个月</t>
  </si>
  <si>
    <t>批退合计</t>
  </si>
  <si>
    <t>未交付部分</t>
  </si>
  <si>
    <t>固定部分</t>
  </si>
  <si>
    <t>合计</t>
  </si>
  <si>
    <t>短期费率：年费率的百分比</t>
  </si>
  <si>
    <t>春晖园A06地块当期批退造价</t>
  </si>
  <si>
    <r>
      <rPr>
        <sz val="10"/>
        <color theme="1"/>
        <rFont val="宋体"/>
        <charset val="134"/>
        <scheme val="minor"/>
      </rPr>
      <t>春晖园A06地块当期保费</t>
    </r>
    <r>
      <rPr>
        <sz val="10"/>
        <color rgb="FFFF0000"/>
        <rFont val="宋体"/>
        <charset val="134"/>
        <scheme val="minor"/>
      </rPr>
      <t>（开票金额）</t>
    </r>
  </si>
  <si>
    <t>兰香园D04、D06地块当期批退造价</t>
  </si>
  <si>
    <r>
      <rPr>
        <sz val="10"/>
        <color theme="1"/>
        <rFont val="宋体"/>
        <charset val="134"/>
        <scheme val="minor"/>
      </rPr>
      <t>兰香园D04、D06地块当期保费</t>
    </r>
    <r>
      <rPr>
        <sz val="10"/>
        <color rgb="FFFF0000"/>
        <rFont val="宋体"/>
        <charset val="134"/>
        <scheme val="minor"/>
      </rPr>
      <t>（开票金额）</t>
    </r>
  </si>
  <si>
    <t>批退造价合计</t>
  </si>
  <si>
    <t>保费合计</t>
  </si>
  <si>
    <t>春晖园A06地块退回保费</t>
  </si>
  <si>
    <t>兰香园D04、D06地块退回保费</t>
  </si>
  <si>
    <t>退回保费合计</t>
  </si>
  <si>
    <t>1、当期批退造价金额=当期交付房屋套内合计面积*总建筑面积单方造价指标</t>
  </si>
  <si>
    <t>2、保费=短期批退部分保费合计金额+保险期间未交付房屋部分保费金额+固定部分保费，
短期批退部分当期保费=当期批退造价金额*保险费率*短期费率（年费的百分比），
保险期间未交付房屋部分保费金额=未交付房屋套内面积*造价单方*保险费率，
固定部分造价金额=项目工程造价金额（不含暂列金）-所有房屋套内合计面积*造价单方。</t>
  </si>
  <si>
    <t>3、金额单位均为元</t>
  </si>
  <si>
    <t>4、总建筑面积采用地块房屋建筑面积测绘报告数据</t>
  </si>
  <si>
    <t>交付合计</t>
  </si>
  <si>
    <t>套内面积</t>
  </si>
  <si>
    <t>数量</t>
  </si>
  <si>
    <t>备注：1、交付当期：交付房屋时间上月22日至本月21日，首月按开始交付至首月的21日</t>
  </si>
  <si>
    <t>2、套内面积采用地块房屋建筑面积测绘报告数据</t>
  </si>
  <si>
    <t>3、每个月22号前投保方提交批退申请资料（交付单及领房单），保险公司应当月完成批退手续，批退部分保险失效时间以投保方收到保险公司完整批退单时间为准。</t>
  </si>
  <si>
    <t>序号</t>
  </si>
  <si>
    <t>单位工程名称</t>
  </si>
  <si>
    <t>金额
（元）</t>
  </si>
  <si>
    <t xml:space="preserve">其中:（元） </t>
  </si>
  <si>
    <t>分部分项合计</t>
  </si>
  <si>
    <t>暂估价</t>
  </si>
  <si>
    <t>暂列金额</t>
  </si>
  <si>
    <t>措施项目合计</t>
  </si>
  <si>
    <t>规费</t>
  </si>
  <si>
    <t>税金合计</t>
  </si>
  <si>
    <t>1.1.1</t>
  </si>
  <si>
    <t>A06地块-1#楼-土建工程</t>
  </si>
  <si>
    <t>23477983.86</t>
  </si>
  <si>
    <t>15177119.66</t>
  </si>
  <si>
    <t>1.1.2</t>
  </si>
  <si>
    <t>A06地块-1#楼-装饰工程</t>
  </si>
  <si>
    <t>1.1.3</t>
  </si>
  <si>
    <t>A06地块-1#楼-户内装饰安装工程</t>
  </si>
  <si>
    <t>1.1.4</t>
  </si>
  <si>
    <t>A06地块-1#楼-消防工程</t>
  </si>
  <si>
    <t>1.1.5</t>
  </si>
  <si>
    <t>A06地块-1#楼-给排水工程、燃气工程</t>
  </si>
  <si>
    <t>1.1.6</t>
  </si>
  <si>
    <t>A06地块-1#楼-电气工程</t>
  </si>
  <si>
    <t>1.1.7</t>
  </si>
  <si>
    <t>A06地块-1#楼-智能化工程</t>
  </si>
  <si>
    <t>1.1.8</t>
  </si>
  <si>
    <t>A06地块-1#楼-电梯工程</t>
  </si>
  <si>
    <t>1.1.9</t>
  </si>
  <si>
    <t>A06地块-1#楼-暖通工程</t>
  </si>
  <si>
    <t>1.2.1</t>
  </si>
  <si>
    <t>A06地块-2#楼-土建工程</t>
  </si>
  <si>
    <t>17779823.37</t>
  </si>
  <si>
    <t>11420652.99</t>
  </si>
  <si>
    <t>1.2.2</t>
  </si>
  <si>
    <t>A06地块-2#楼-装饰工程</t>
  </si>
  <si>
    <t>1.2.3</t>
  </si>
  <si>
    <t>A06地块-2#楼-户内装饰安装工程</t>
  </si>
  <si>
    <t>1.2.4</t>
  </si>
  <si>
    <t>A06地块-2#楼-消防工程</t>
  </si>
  <si>
    <t>1.2.5</t>
  </si>
  <si>
    <t>A06地块-2#楼-给排水工程、燃气工程</t>
  </si>
  <si>
    <t>1.2.6</t>
  </si>
  <si>
    <t>A06地块-2#楼-电气工程</t>
  </si>
  <si>
    <t>1.2.7</t>
  </si>
  <si>
    <t>A06地块-2#楼-智能化工程</t>
  </si>
  <si>
    <t>1.2.8</t>
  </si>
  <si>
    <t>A06地块-2#楼-电梯工程</t>
  </si>
  <si>
    <t>1.2.9</t>
  </si>
  <si>
    <t>A06地块-2#楼-暖通工程</t>
  </si>
  <si>
    <t>1.3.1</t>
  </si>
  <si>
    <t>A06地块-3#楼-土建工程</t>
  </si>
  <si>
    <t>1.3.2</t>
  </si>
  <si>
    <t>A06地块-3#楼-装饰工程</t>
  </si>
  <si>
    <t>1.3.3</t>
  </si>
  <si>
    <t>A06地块-3#楼-户内装饰安装工程</t>
  </si>
  <si>
    <t>1.3.4</t>
  </si>
  <si>
    <t>A06地块-3#楼-消防工程</t>
  </si>
  <si>
    <t>1.3.5</t>
  </si>
  <si>
    <t>A06地块-3#楼-给排水工程、燃气工程</t>
  </si>
  <si>
    <t>1.3.6</t>
  </si>
  <si>
    <t>A06地块-3#楼-电气工程</t>
  </si>
  <si>
    <t>1.3.7</t>
  </si>
  <si>
    <t>A06地块-3#楼-智能化工程</t>
  </si>
  <si>
    <t>1.3.8</t>
  </si>
  <si>
    <t>A06地块-3#楼-电梯工程</t>
  </si>
  <si>
    <t>1.3.9</t>
  </si>
  <si>
    <t>A06地块-3#楼-暖通工程</t>
  </si>
  <si>
    <t>1.4.1</t>
  </si>
  <si>
    <t>A06地块-4#楼-土建工程</t>
  </si>
  <si>
    <t>23191646.19</t>
  </si>
  <si>
    <t>15033923.36</t>
  </si>
  <si>
    <t>1.4.2</t>
  </si>
  <si>
    <t>A06地块-4#楼-装饰工程</t>
  </si>
  <si>
    <t>1.4.3</t>
  </si>
  <si>
    <t>A06地块-4#楼-户内装饰安装工程</t>
  </si>
  <si>
    <t>1.4.4</t>
  </si>
  <si>
    <t>A06地块-4#楼-消防工程</t>
  </si>
  <si>
    <t>1.4.5</t>
  </si>
  <si>
    <t>A06地块-4#楼-给排水工程、燃气工程</t>
  </si>
  <si>
    <t>1.4.6</t>
  </si>
  <si>
    <t>A06地块-4#楼-电气工程</t>
  </si>
  <si>
    <t>1.4.7</t>
  </si>
  <si>
    <t>A06地块-4#楼-智能化工程</t>
  </si>
  <si>
    <t>1.4.8</t>
  </si>
  <si>
    <t>A06地块-4#楼-电梯工程</t>
  </si>
  <si>
    <t>1.4.9</t>
  </si>
  <si>
    <t>A06地块-4#楼-暖通工程</t>
  </si>
  <si>
    <t>1.5.1</t>
  </si>
  <si>
    <t>A06地块-5#楼-土建工程</t>
  </si>
  <si>
    <t>18200674.81</t>
  </si>
  <si>
    <t>11736144.96</t>
  </si>
  <si>
    <t>1.5.2</t>
  </si>
  <si>
    <t>A06地块-5#楼-装饰工程</t>
  </si>
  <si>
    <t>1.5.3</t>
  </si>
  <si>
    <t>A06地块-5#楼-户内装饰安装工程</t>
  </si>
  <si>
    <t>1.5.4</t>
  </si>
  <si>
    <t>A06地块-5#楼-消防工程</t>
  </si>
  <si>
    <t>1.5.5</t>
  </si>
  <si>
    <t>A06地块-5#楼-给排水工程、燃气工程</t>
  </si>
  <si>
    <t>1.5.6</t>
  </si>
  <si>
    <t>A06地块-5#楼-电气工程</t>
  </si>
  <si>
    <t>1.5.7</t>
  </si>
  <si>
    <t>A06地块-5#楼-智能化工程</t>
  </si>
  <si>
    <t>1.5.8</t>
  </si>
  <si>
    <t>A06地块-5#楼-电梯工程</t>
  </si>
  <si>
    <t>1.5.9</t>
  </si>
  <si>
    <t>A06地块-5#楼-暖通工程</t>
  </si>
  <si>
    <t>1.6.1</t>
  </si>
  <si>
    <t>A06地块-6#楼-土建工程</t>
  </si>
  <si>
    <t>18024458.88</t>
  </si>
  <si>
    <t>11779505.37</t>
  </si>
  <si>
    <t>1.6.2</t>
  </si>
  <si>
    <t>A06地块-6#楼-装饰工程</t>
  </si>
  <si>
    <t>1.6.3</t>
  </si>
  <si>
    <t>A06地块-6#楼-户内装饰安装工程</t>
  </si>
  <si>
    <t>1.6.4</t>
  </si>
  <si>
    <t>A06地块-6#楼-消防工程</t>
  </si>
  <si>
    <t>1.6.5</t>
  </si>
  <si>
    <t>A06地块-6#楼-给排水工程、燃气工程</t>
  </si>
  <si>
    <t>1.6.6</t>
  </si>
  <si>
    <t>A06地块-6#楼-电气工程</t>
  </si>
  <si>
    <t>1.6.7</t>
  </si>
  <si>
    <t>A06地块-6#楼-智能化工程</t>
  </si>
  <si>
    <t>1.6.8</t>
  </si>
  <si>
    <t>A06地块-6#楼-电梯工程</t>
  </si>
  <si>
    <t>1.6.9</t>
  </si>
  <si>
    <t>A06地块-6#楼-暖通工程</t>
  </si>
  <si>
    <t>1.7.1</t>
  </si>
  <si>
    <t>A06地块-7#楼-土建工程</t>
  </si>
  <si>
    <t>18016840.73</t>
  </si>
  <si>
    <t>11768976.65</t>
  </si>
  <si>
    <t>1.7.2</t>
  </si>
  <si>
    <t>A06地块-7#楼-装饰工程</t>
  </si>
  <si>
    <t>1.7.3</t>
  </si>
  <si>
    <t>A06地块-7#楼-户内装饰安装工程</t>
  </si>
  <si>
    <t>1.7.4</t>
  </si>
  <si>
    <t>A06地块-7#楼-消防工程</t>
  </si>
  <si>
    <t>1.7.5</t>
  </si>
  <si>
    <t>A06地块-7#楼-给排水工程、燃气工程</t>
  </si>
  <si>
    <t>1.7.6</t>
  </si>
  <si>
    <t>A06地块-7#楼-电气工程</t>
  </si>
  <si>
    <t>1.7.7</t>
  </si>
  <si>
    <t>A06地块-7#楼-智能化工程</t>
  </si>
  <si>
    <t>1.7.8</t>
  </si>
  <si>
    <t>A06地块-7#楼-电梯工程</t>
  </si>
  <si>
    <t>1.7.9</t>
  </si>
  <si>
    <t>A06地块-7#楼-暖通工程</t>
  </si>
  <si>
    <t>1.8.1</t>
  </si>
  <si>
    <t>A06地块-8#楼-土建工程</t>
  </si>
  <si>
    <t>1.8.2</t>
  </si>
  <si>
    <t>A06地块-8#楼-装饰工程</t>
  </si>
  <si>
    <t>1.8.3</t>
  </si>
  <si>
    <t>A06地块-8#楼-消防工程</t>
  </si>
  <si>
    <t>1.8.4</t>
  </si>
  <si>
    <t>A06地块-8#楼-给排水工程、</t>
  </si>
  <si>
    <t>燃气工程</t>
  </si>
  <si>
    <t>1.8.5</t>
  </si>
  <si>
    <t>A06地块-8#楼-电气工程</t>
  </si>
  <si>
    <t>1.8.6</t>
  </si>
  <si>
    <t>A06地块-8#楼-智能化工程</t>
  </si>
  <si>
    <t>1.8.7</t>
  </si>
  <si>
    <t>A06地块-8#楼-电梯工程</t>
  </si>
  <si>
    <t>1.8.8</t>
  </si>
  <si>
    <t>A06地块-8#楼-暖通工程</t>
  </si>
  <si>
    <t>1.9.1</t>
  </si>
  <si>
    <t>A06地块-9#楼-土建工程</t>
  </si>
  <si>
    <t>1.9.2</t>
  </si>
  <si>
    <t>A06地块-9#楼-装饰工程</t>
  </si>
  <si>
    <t>1.9.3</t>
  </si>
  <si>
    <t>A06地块-9#楼-消防工程</t>
  </si>
  <si>
    <t>1.9.4</t>
  </si>
  <si>
    <t>A06地块-9#楼-给排水工程、燃气工程</t>
  </si>
  <si>
    <t>1.9.5</t>
  </si>
  <si>
    <t>A06地块-9#楼-电气工程</t>
  </si>
  <si>
    <t>1.9.6</t>
  </si>
  <si>
    <t>A06地块-9#楼-智能化工程</t>
  </si>
  <si>
    <t>1.9.7</t>
  </si>
  <si>
    <t>A06地块-9#楼-电梯工程</t>
  </si>
  <si>
    <t>1.9.8</t>
  </si>
  <si>
    <t>A06地块-9#楼-暖通工程</t>
  </si>
  <si>
    <t>1.10.1</t>
  </si>
  <si>
    <t>A06地块-10#楼-土建工程</t>
  </si>
  <si>
    <t>1.10.2</t>
  </si>
  <si>
    <t>A06地块-10#楼-消防工程</t>
  </si>
  <si>
    <t>1.10.3</t>
  </si>
  <si>
    <t>A06地块-10#楼-给排水工程</t>
  </si>
  <si>
    <t>1.10.4</t>
  </si>
  <si>
    <t>A06地块-10#楼-电气工程</t>
  </si>
  <si>
    <t>1.10.5</t>
  </si>
  <si>
    <t>A06地块-10#楼-智能化工程</t>
  </si>
  <si>
    <t>1.11.1</t>
  </si>
  <si>
    <t>A06地块-地下室-土建工程</t>
  </si>
  <si>
    <t>102488347.23</t>
  </si>
  <si>
    <t>67540963.67</t>
  </si>
  <si>
    <t>12228534.66</t>
  </si>
  <si>
    <t>1.11.2</t>
  </si>
  <si>
    <t>A06地块-地下室-消防工程</t>
  </si>
  <si>
    <t>1.11.3</t>
  </si>
  <si>
    <t>A06地块-地下室消防控制房-消防报警工程</t>
  </si>
  <si>
    <t>1.11.4</t>
  </si>
  <si>
    <t>A06地块-地下室-给排水工程</t>
  </si>
  <si>
    <t>1.11.5</t>
  </si>
  <si>
    <t>A06地块-地下室-电气工程</t>
  </si>
  <si>
    <t>1.11.6</t>
  </si>
  <si>
    <t>A06地块-地下室-变配电工程</t>
  </si>
  <si>
    <t>1.11.7</t>
  </si>
  <si>
    <t>A06地块-地下室-智能化工程</t>
  </si>
  <si>
    <t>1.11.8</t>
  </si>
  <si>
    <t>A06地块-地下室弱电机房-弱电工程</t>
  </si>
  <si>
    <t>1.11.9</t>
  </si>
  <si>
    <t>A06地块-地下室-暖通工程</t>
  </si>
  <si>
    <t>1.12.1</t>
  </si>
  <si>
    <t>A06地块-室外-园建工程</t>
  </si>
  <si>
    <t>1.12.2</t>
  </si>
  <si>
    <t>A06地块-室外-电气工程</t>
  </si>
  <si>
    <t>1.12.3</t>
  </si>
  <si>
    <t>A06地块-室外-给排水工程</t>
  </si>
  <si>
    <t>1.12.4</t>
  </si>
  <si>
    <t>A06地块-室外泳池工程</t>
  </si>
  <si>
    <t>365478263.66</t>
  </si>
  <si>
    <t>248975350.97</t>
  </si>
  <si>
    <t>24874444.54</t>
  </si>
  <si>
    <t>30177104.35</t>
  </si>
  <si>
    <t>D04地块-1#楼-土建工程</t>
  </si>
  <si>
    <t>40216674.47</t>
  </si>
  <si>
    <t>26363872.40</t>
  </si>
  <si>
    <t>D04地块-1#楼-装饰工程</t>
  </si>
  <si>
    <t>D04地块-1#楼-户内装饰安装工程</t>
  </si>
  <si>
    <t>D04地块-1#楼-消防工程</t>
  </si>
  <si>
    <t>D04地块-1#楼-给排水工程、燃气工程</t>
  </si>
  <si>
    <t>D04地块-1#楼-电气工程</t>
  </si>
  <si>
    <t>D04地块-1#楼-智能化工程</t>
  </si>
  <si>
    <t>D04地块-1#楼-电梯工程</t>
  </si>
  <si>
    <t>D04地块-1#楼-暖通工程</t>
  </si>
  <si>
    <t>D04地块-2#楼-土建工程</t>
  </si>
  <si>
    <t>16619468.17</t>
  </si>
  <si>
    <t>10744020.98</t>
  </si>
  <si>
    <t>D04地块-2#楼-装饰工程</t>
  </si>
  <si>
    <t>D04地块-2#楼-户内装饰安装工程</t>
  </si>
  <si>
    <t>D04地块-2#楼-消防工程</t>
  </si>
  <si>
    <t>D04地块-2#楼-给排水工程、燃气工程</t>
  </si>
  <si>
    <t>D04地块-2#楼-电气工程</t>
  </si>
  <si>
    <t>D04地块-2#楼-智能化工程</t>
  </si>
  <si>
    <t>D04地块-2#楼-电梯工程</t>
  </si>
  <si>
    <t>D04地块-2#楼-暖通工程</t>
  </si>
  <si>
    <t>D04地块-3#楼-土建工程</t>
  </si>
  <si>
    <t>32977310.50</t>
  </si>
  <si>
    <t>21715557.35</t>
  </si>
  <si>
    <t>D04地块-3#楼-装饰工程</t>
  </si>
  <si>
    <t>D04地块-3#楼-户内装饰安装工程</t>
  </si>
  <si>
    <t>D04地块-3#楼-消防工程</t>
  </si>
  <si>
    <t>D04地块-3#楼-给排水工程、燃气工程</t>
  </si>
  <si>
    <t>D04地块-3#楼-电气工程</t>
  </si>
  <si>
    <t>D04地块-3#楼-智能化工程</t>
  </si>
  <si>
    <t>D04地块-3#楼-电梯工程</t>
  </si>
  <si>
    <t>D04地块-3#楼-暖通工程</t>
  </si>
  <si>
    <t>D04地块-S1#楼-土建工程</t>
  </si>
  <si>
    <t>D04地块-S1#楼-装饰工程</t>
  </si>
  <si>
    <t>D04地块-S1#楼-消防工程</t>
  </si>
  <si>
    <t>D04地块-S1#楼-给排水工程、燃气工程</t>
  </si>
  <si>
    <t>D04地块-S1#楼-电气工程</t>
  </si>
  <si>
    <t>D04地块-S1#楼-智能化工程</t>
  </si>
  <si>
    <t>D04地块-S1#楼-电梯工程</t>
  </si>
  <si>
    <t>D04地块-S1#楼-暖通工程</t>
  </si>
  <si>
    <t>D04地块-S2#楼-土建工程</t>
  </si>
  <si>
    <t>D04地块-S2#楼-给排水工程</t>
  </si>
  <si>
    <t>D04地块-S2#楼-电气工程</t>
  </si>
  <si>
    <t>D04地块-S2#楼-智能化工程</t>
  </si>
  <si>
    <t>D04地块-地下室-土建工程</t>
  </si>
  <si>
    <t>62393486.78</t>
  </si>
  <si>
    <t>43641263.24</t>
  </si>
  <si>
    <t>D04地块-地下室-消防工程</t>
  </si>
  <si>
    <t>D04地块-地下室消防控制房-消防报警工程</t>
  </si>
  <si>
    <t>D04地块-地下室-给排水工程</t>
  </si>
  <si>
    <t>D04地块-地下室-电气工程</t>
  </si>
  <si>
    <t>D04地块-地下室-变配电工程</t>
  </si>
  <si>
    <t>D04地块-地下室-智能化工程</t>
  </si>
  <si>
    <t>D04地块-地下室弱电机房-智能化工程</t>
  </si>
  <si>
    <t>D04地块-地下室-暖通工程</t>
  </si>
  <si>
    <t>D04地块-室外-园建工程</t>
  </si>
  <si>
    <t>D04地块-室外-电气工程</t>
  </si>
  <si>
    <t>D04地块-室外-给排水工程</t>
  </si>
  <si>
    <t>D04地块-室外泳池工程</t>
  </si>
  <si>
    <t>2.1.1</t>
  </si>
  <si>
    <t>D06地块-1#楼-土建工程</t>
  </si>
  <si>
    <t>32514816.71</t>
  </si>
  <si>
    <t>21269886.16</t>
  </si>
  <si>
    <t>2.1.2</t>
  </si>
  <si>
    <t>D06地块-1#楼-装饰工程</t>
  </si>
  <si>
    <t>2.1.3</t>
  </si>
  <si>
    <t>D06地块-1#楼-户内装饰安装工程</t>
  </si>
  <si>
    <t>2.1.4</t>
  </si>
  <si>
    <t>D06地块-1#楼-消防工程</t>
  </si>
  <si>
    <t>2.1.5</t>
  </si>
  <si>
    <t>D06地块-1#楼-给排水工程、燃气工程</t>
  </si>
  <si>
    <t>2.1.6</t>
  </si>
  <si>
    <t>D06地块-1#楼-电气工程</t>
  </si>
  <si>
    <t>2.1.7</t>
  </si>
  <si>
    <t>D06地块-1#楼-智能化工程</t>
  </si>
  <si>
    <t>2.1.8</t>
  </si>
  <si>
    <t>D06地块-1#楼-电梯工程</t>
  </si>
  <si>
    <t>2.1.9</t>
  </si>
  <si>
    <t>D06地块-1#楼-暖通工程</t>
  </si>
  <si>
    <t>2.2.1</t>
  </si>
  <si>
    <t>D06地块-2#楼-土建工程</t>
  </si>
  <si>
    <t>20971485.64</t>
  </si>
  <si>
    <t>13596685.52</t>
  </si>
  <si>
    <t>2.2.2</t>
  </si>
  <si>
    <t>D06地块-2#楼-装饰工程</t>
  </si>
  <si>
    <t>2.2.3</t>
  </si>
  <si>
    <t>D06地块-2#楼-户内装饰安装工程</t>
  </si>
  <si>
    <t>2.2.4</t>
  </si>
  <si>
    <t>D06地块-2#楼-消防工程</t>
  </si>
  <si>
    <t>2.2.5</t>
  </si>
  <si>
    <t>D06地块-2#楼-给排水工程、燃气工程</t>
  </si>
  <si>
    <t>2.2.6</t>
  </si>
  <si>
    <t>D06地块-2#楼-电气工程</t>
  </si>
  <si>
    <t>2.2.7</t>
  </si>
  <si>
    <t>D06地块-2#楼-智能化工程</t>
  </si>
  <si>
    <t>2.2.8</t>
  </si>
  <si>
    <t>D06地块-2#楼-电梯工程</t>
  </si>
  <si>
    <t>2.2.9</t>
  </si>
  <si>
    <t>D06地块-2#楼-暖通工程</t>
  </si>
  <si>
    <t>2.3.1</t>
  </si>
  <si>
    <t>D06地块-3#楼-土建工程</t>
  </si>
  <si>
    <t>39992771.12</t>
  </si>
  <si>
    <t>26145136.63</t>
  </si>
  <si>
    <t>2.3.2</t>
  </si>
  <si>
    <t>D06地块-3#楼-装饰工程</t>
  </si>
  <si>
    <t>2.3.3</t>
  </si>
  <si>
    <t>D06地块-3#楼-户内装饰安装工程</t>
  </si>
  <si>
    <t>2.3.4</t>
  </si>
  <si>
    <t>D06地块-3#楼-消防工程</t>
  </si>
  <si>
    <t>2.3.5</t>
  </si>
  <si>
    <t>D06地块-3#楼-给排水工程、燃气工程</t>
  </si>
  <si>
    <t>2.3.6</t>
  </si>
  <si>
    <t>D06地块-3#楼-电气工程</t>
  </si>
  <si>
    <t>2.3.7</t>
  </si>
  <si>
    <t>D06地块-3#楼-智能化工程</t>
  </si>
  <si>
    <t>2.3.8</t>
  </si>
  <si>
    <t>D06地块-3#楼-电梯工程</t>
  </si>
  <si>
    <t>2.3.9</t>
  </si>
  <si>
    <t>D06地块-3#楼-暖通工程</t>
  </si>
  <si>
    <t>2.4.1</t>
  </si>
  <si>
    <t>D06地块-4#楼-土建工程</t>
  </si>
  <si>
    <t>21142751.30</t>
  </si>
  <si>
    <t>13629296.11</t>
  </si>
  <si>
    <t>2.4.2</t>
  </si>
  <si>
    <t>D06地块-4#楼-装饰工程</t>
  </si>
  <si>
    <t>2.4.3</t>
  </si>
  <si>
    <t>D06地块-4#楼-户内装饰安装工程</t>
  </si>
  <si>
    <t>2.4.4</t>
  </si>
  <si>
    <t>D06地块-4#楼-消防工程</t>
  </si>
  <si>
    <t>2.4.5</t>
  </si>
  <si>
    <t>D06地块-4#楼-给排水工程、燃气工程</t>
  </si>
  <si>
    <t>2.4.6</t>
  </si>
  <si>
    <t>D06地块-4#楼-电气工程</t>
  </si>
  <si>
    <t>2.4.7</t>
  </si>
  <si>
    <t>D06地块-4#楼-智能化工程</t>
  </si>
  <si>
    <t>2.4.8</t>
  </si>
  <si>
    <t>D06地块-4#楼-电梯工程</t>
  </si>
  <si>
    <t>2.4.9</t>
  </si>
  <si>
    <t>D06地块-4#楼-暖通工程</t>
  </si>
  <si>
    <t>2.5.1</t>
  </si>
  <si>
    <t>D06地块-5#楼-土建工程</t>
  </si>
  <si>
    <t>19933134.10</t>
  </si>
  <si>
    <t>12908778.23</t>
  </si>
  <si>
    <t>2.5.2</t>
  </si>
  <si>
    <t>D06地块-5#楼-装饰工程</t>
  </si>
  <si>
    <t>2.5.3</t>
  </si>
  <si>
    <t>D06地块-5#楼-户内装饰安装工程</t>
  </si>
  <si>
    <t>2.5.4</t>
  </si>
  <si>
    <t>D06地块-5#楼-消防工程</t>
  </si>
  <si>
    <t>2.5.5</t>
  </si>
  <si>
    <t>D06地块-5#楼-给排水工程、燃气工程</t>
  </si>
  <si>
    <t>2.5.6</t>
  </si>
  <si>
    <t>D06地块-5#楼-电气工程</t>
  </si>
  <si>
    <t>2.5.7</t>
  </si>
  <si>
    <t>D06地块-5#楼-智能化工程</t>
  </si>
  <si>
    <t>2.5.8</t>
  </si>
  <si>
    <t>D06地块-5#楼-电梯工程</t>
  </si>
  <si>
    <t>2.5.9</t>
  </si>
  <si>
    <t>D06地块-5#楼-暖通工程</t>
  </si>
  <si>
    <t>2.6.1</t>
  </si>
  <si>
    <t>D06地块-6#楼-土建工程</t>
  </si>
  <si>
    <t>34848289.94</t>
  </si>
  <si>
    <t>22930078.55</t>
  </si>
  <si>
    <t>2.6.2</t>
  </si>
  <si>
    <t>D06地块-6#楼-装饰工程</t>
  </si>
  <si>
    <t>2.6.3</t>
  </si>
  <si>
    <t>D06地块-6#楼-户内装饰安装工程</t>
  </si>
  <si>
    <t>2.6.4</t>
  </si>
  <si>
    <t>D06地块-6#楼-消防工程</t>
  </si>
  <si>
    <t>2.6.5</t>
  </si>
  <si>
    <t>D06地块-6#楼-给排水工程、燃气工程</t>
  </si>
  <si>
    <t>2.6.6</t>
  </si>
  <si>
    <t>D06地块-6#楼-电气工程</t>
  </si>
  <si>
    <t>2.6.7</t>
  </si>
  <si>
    <t>D06地块-6#楼-智能化工程</t>
  </si>
  <si>
    <t>2.6.8</t>
  </si>
  <si>
    <t>D06地块-6#楼-电梯工程</t>
  </si>
  <si>
    <t>2.6.9</t>
  </si>
  <si>
    <t>D06地块-6#楼-暖通工程</t>
  </si>
  <si>
    <t>2.7.1</t>
  </si>
  <si>
    <t>D06地块-7#楼-土建工程</t>
  </si>
  <si>
    <t>34818833.72</t>
  </si>
  <si>
    <t>22834271.32</t>
  </si>
  <si>
    <t>2.7.2</t>
  </si>
  <si>
    <t>D06地块-7#楼-装饰工程</t>
  </si>
  <si>
    <t>2.7.3</t>
  </si>
  <si>
    <t>D06地块-7#楼-户内装饰安装工程</t>
  </si>
  <si>
    <t>2.7.4</t>
  </si>
  <si>
    <t>D06地块-7#楼-消防工程</t>
  </si>
  <si>
    <t>2.7.5</t>
  </si>
  <si>
    <t>D06地块-7#楼-给排水工程、燃气工程</t>
  </si>
  <si>
    <t>2.7.6</t>
  </si>
  <si>
    <t>D06地块-7#楼-电气工程</t>
  </si>
  <si>
    <t>2.7.7</t>
  </si>
  <si>
    <t>D06地块-7#楼-智能化工程</t>
  </si>
  <si>
    <t>2.7.8</t>
  </si>
  <si>
    <t>D06地块-7#楼-电梯工程</t>
  </si>
  <si>
    <t>2.7.9</t>
  </si>
  <si>
    <t>D06地块-7#楼-暖通工程</t>
  </si>
  <si>
    <t>2.8.1</t>
  </si>
  <si>
    <t>D06地块-8#-土建工程</t>
  </si>
  <si>
    <t>2.8.2</t>
  </si>
  <si>
    <t>D06地块-8#-装饰工程</t>
  </si>
  <si>
    <t>2.8.3</t>
  </si>
  <si>
    <t>D06地块-8#-消防工程</t>
  </si>
  <si>
    <t>2.8.4</t>
  </si>
  <si>
    <t>D06地块-8#-给排水工程、燃气工程</t>
  </si>
  <si>
    <t>2.8.5</t>
  </si>
  <si>
    <t>D06地块-8#-电气工程</t>
  </si>
  <si>
    <t>2.8.6</t>
  </si>
  <si>
    <t>D06地块-8#-智能化工程</t>
  </si>
  <si>
    <t>2.8.7</t>
  </si>
  <si>
    <t>D06地块-8#-电梯工程</t>
  </si>
  <si>
    <t>2.8.8</t>
  </si>
  <si>
    <t>D06地块-8#楼-暖通工程</t>
  </si>
  <si>
    <t>2.9.1</t>
  </si>
  <si>
    <t>D06地块-S1#楼-土建工程</t>
  </si>
  <si>
    <t>12940319.04</t>
  </si>
  <si>
    <t>2.9.2</t>
  </si>
  <si>
    <t>D06地块-S1#楼-装饰工程</t>
  </si>
  <si>
    <t>2.9.3</t>
  </si>
  <si>
    <t>D06地块-S1#楼-消防工程</t>
  </si>
  <si>
    <t>2.9.4</t>
  </si>
  <si>
    <t>D06地块-S1#楼-给排水工程、燃气工程</t>
  </si>
  <si>
    <t>2.9.5</t>
  </si>
  <si>
    <t>D06地块-S1#楼-电气工程</t>
  </si>
  <si>
    <t>2.9.6</t>
  </si>
  <si>
    <t>D06地块-S1#楼-智能化工程</t>
  </si>
  <si>
    <t>2.9.7</t>
  </si>
  <si>
    <t>D06地块-S1#楼-电梯工程</t>
  </si>
  <si>
    <t>2.9.8</t>
  </si>
  <si>
    <t>D06地块-S1#楼-暖通工程</t>
  </si>
  <si>
    <t>2.10.1</t>
  </si>
  <si>
    <t>D06地块-S2#楼-土建工程</t>
  </si>
  <si>
    <t>2.10.2</t>
  </si>
  <si>
    <t>D06地块-S2#楼-给排水工程</t>
  </si>
  <si>
    <t>2.10.3</t>
  </si>
  <si>
    <t>D06地块-S2#楼-电气工程</t>
  </si>
  <si>
    <t>2.10.4</t>
  </si>
  <si>
    <t>D06地块-S2#楼-智能化工程</t>
  </si>
  <si>
    <t>2.11.1</t>
  </si>
  <si>
    <t>D06地块-地下</t>
  </si>
  <si>
    <t>148416155.66</t>
  </si>
  <si>
    <t>100078437.58</t>
  </si>
  <si>
    <t>17002605.65</t>
  </si>
  <si>
    <t>12254544.96</t>
  </si>
  <si>
    <t>室-土建工程</t>
  </si>
  <si>
    <t>2.11.2</t>
  </si>
  <si>
    <t>D06地块-地下室-消防工程</t>
  </si>
  <si>
    <t>2.11.3</t>
  </si>
  <si>
    <t>D06地块-地下室消防控制房-消防报警工程</t>
  </si>
  <si>
    <t>2.11.4</t>
  </si>
  <si>
    <t>D06地块-地下室-给排水工程</t>
  </si>
  <si>
    <t>2.11.5</t>
  </si>
  <si>
    <t>D06地块-地下室-电气工程</t>
  </si>
  <si>
    <t>2.11.6</t>
  </si>
  <si>
    <t>D06地块-地下室-变配电工程</t>
  </si>
  <si>
    <t>2.11.7</t>
  </si>
  <si>
    <t>D06地块-地下室-智能化工程</t>
  </si>
  <si>
    <t>2.11.8</t>
  </si>
  <si>
    <t>D06地块-地下室弱电机房-智能化工程</t>
  </si>
  <si>
    <t>2.11.9</t>
  </si>
  <si>
    <t>D06地块-地下室-暖通工程</t>
  </si>
  <si>
    <t>2.12.1</t>
  </si>
  <si>
    <t>D06地块-室外-园建工程</t>
  </si>
  <si>
    <t>2.12.2</t>
  </si>
  <si>
    <t>D06地块-室外-电气工程</t>
  </si>
  <si>
    <t>2.12.3</t>
  </si>
  <si>
    <t>D06地块-室外-给排水工程</t>
  </si>
  <si>
    <t>2.12.4</t>
  </si>
  <si>
    <t>D06地块-室外泳池工程</t>
  </si>
  <si>
    <t>764910821.87</t>
  </si>
  <si>
    <t>528315112.89</t>
  </si>
  <si>
    <t>49687249.32</t>
  </si>
  <si>
    <t>17467306.07</t>
  </si>
  <si>
    <t>19592745.95</t>
  </si>
  <si>
    <t>63157774.29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</si>
</sst>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1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14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17" applyNumberFormat="0" applyAlignment="0" applyProtection="0">
      <alignment vertical="center"/>
    </xf>
    <xf numFmtId="0" fontId="21" fillId="12" borderId="13" applyNumberFormat="0" applyAlignment="0" applyProtection="0">
      <alignment vertical="center"/>
    </xf>
    <xf numFmtId="0" fontId="22" fillId="13" borderId="18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0" borderId="0"/>
  </cellStyleXfs>
  <cellXfs count="58">
    <xf numFmtId="0" fontId="0" fillId="0" borderId="0" xfId="0">
      <alignment vertical="center"/>
    </xf>
    <xf numFmtId="0" fontId="1" fillId="0" borderId="0" xfId="49" applyFont="1" applyFill="1" applyAlignment="1"/>
    <xf numFmtId="0" fontId="2" fillId="2" borderId="1" xfId="49" applyFont="1" applyFill="1" applyBorder="1" applyAlignment="1">
      <alignment horizontal="center" vertical="center" wrapText="1"/>
    </xf>
    <xf numFmtId="0" fontId="2" fillId="2" borderId="2" xfId="49" applyFont="1" applyFill="1" applyBorder="1" applyAlignment="1">
      <alignment horizontal="center" vertical="center" wrapText="1"/>
    </xf>
    <xf numFmtId="0" fontId="2" fillId="2" borderId="3" xfId="49" applyFont="1" applyFill="1" applyBorder="1" applyAlignment="1">
      <alignment horizontal="center" vertical="center" wrapText="1"/>
    </xf>
    <xf numFmtId="0" fontId="2" fillId="2" borderId="4" xfId="49" applyFont="1" applyFill="1" applyBorder="1" applyAlignment="1">
      <alignment horizontal="center" vertical="center" wrapText="1"/>
    </xf>
    <xf numFmtId="0" fontId="2" fillId="2" borderId="4" xfId="49" applyFont="1" applyFill="1" applyBorder="1" applyAlignment="1">
      <alignment horizontal="left" vertical="center" wrapText="1"/>
    </xf>
    <xf numFmtId="0" fontId="2" fillId="2" borderId="4" xfId="49" applyFont="1" applyFill="1" applyBorder="1" applyAlignment="1">
      <alignment horizontal="right" vertical="center" wrapText="1"/>
    </xf>
    <xf numFmtId="0" fontId="2" fillId="2" borderId="5" xfId="49" applyFont="1" applyFill="1" applyBorder="1" applyAlignment="1">
      <alignment horizontal="center" vertical="center" wrapText="1"/>
    </xf>
    <xf numFmtId="0" fontId="2" fillId="2" borderId="6" xfId="49" applyFont="1" applyFill="1" applyBorder="1" applyAlignment="1">
      <alignment horizontal="left" vertical="center" wrapText="1"/>
    </xf>
    <xf numFmtId="0" fontId="2" fillId="2" borderId="6" xfId="49" applyFont="1" applyFill="1" applyBorder="1" applyAlignment="1">
      <alignment horizontal="right" vertical="center" wrapText="1"/>
    </xf>
    <xf numFmtId="0" fontId="2" fillId="2" borderId="7" xfId="49" applyFont="1" applyFill="1" applyBorder="1" applyAlignment="1">
      <alignment horizontal="center" vertical="center" wrapText="1"/>
    </xf>
    <xf numFmtId="0" fontId="2" fillId="2" borderId="8" xfId="49" applyFont="1" applyFill="1" applyBorder="1" applyAlignment="1">
      <alignment horizontal="center" vertical="center" wrapText="1"/>
    </xf>
    <xf numFmtId="0" fontId="2" fillId="2" borderId="8" xfId="49" applyFont="1" applyFill="1" applyBorder="1" applyAlignment="1">
      <alignment horizontal="right" vertical="center" wrapText="1"/>
    </xf>
    <xf numFmtId="0" fontId="2" fillId="2" borderId="9" xfId="49" applyFont="1" applyFill="1" applyBorder="1" applyAlignment="1">
      <alignment horizontal="right" vertical="center" wrapText="1"/>
    </xf>
    <xf numFmtId="0" fontId="2" fillId="2" borderId="6" xfId="49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176" fontId="3" fillId="0" borderId="0" xfId="0" applyNumberFormat="1" applyFont="1" applyAlignment="1" applyProtection="1">
      <alignment horizontal="center" vertical="center"/>
    </xf>
    <xf numFmtId="0" fontId="3" fillId="0" borderId="0" xfId="0" applyFont="1" applyProtection="1">
      <alignment vertical="center"/>
    </xf>
    <xf numFmtId="0" fontId="3" fillId="0" borderId="0" xfId="0" applyFont="1" applyProtection="1">
      <alignment vertical="center"/>
      <protection locked="0"/>
    </xf>
    <xf numFmtId="0" fontId="3" fillId="0" borderId="10" xfId="0" applyFont="1" applyBorder="1" applyAlignment="1" applyProtection="1">
      <alignment horizontal="center" vertical="center" wrapText="1"/>
    </xf>
    <xf numFmtId="176" fontId="3" fillId="0" borderId="10" xfId="0" applyNumberFormat="1" applyFont="1" applyBorder="1" applyAlignment="1" applyProtection="1">
      <alignment horizontal="center" vertical="center" wrapText="1"/>
    </xf>
    <xf numFmtId="57" fontId="4" fillId="0" borderId="10" xfId="0" applyNumberFormat="1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57" fontId="4" fillId="0" borderId="10" xfId="0" applyNumberFormat="1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vertical="center"/>
    </xf>
    <xf numFmtId="0" fontId="4" fillId="0" borderId="10" xfId="0" applyFont="1" applyBorder="1" applyAlignment="1" applyProtection="1">
      <alignment vertical="center"/>
      <protection locked="0"/>
    </xf>
    <xf numFmtId="176" fontId="4" fillId="0" borderId="10" xfId="0" applyNumberFormat="1" applyFont="1" applyBorder="1" applyAlignment="1" applyProtection="1">
      <alignment horizontal="right" vertical="center"/>
    </xf>
    <xf numFmtId="0" fontId="3" fillId="0" borderId="10" xfId="0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left" vertical="center"/>
    </xf>
    <xf numFmtId="176" fontId="3" fillId="0" borderId="10" xfId="0" applyNumberFormat="1" applyFont="1" applyBorder="1" applyAlignment="1" applyProtection="1">
      <alignment horizontal="center" vertical="center"/>
    </xf>
    <xf numFmtId="0" fontId="3" fillId="0" borderId="10" xfId="0" applyFont="1" applyBorder="1" applyProtection="1">
      <alignment vertical="center"/>
    </xf>
    <xf numFmtId="0" fontId="3" fillId="0" borderId="10" xfId="0" applyFont="1" applyBorder="1" applyProtection="1">
      <alignment vertical="center"/>
      <protection locked="0"/>
    </xf>
    <xf numFmtId="0" fontId="5" fillId="0" borderId="0" xfId="0" applyFont="1" applyAlignment="1" applyProtection="1">
      <alignment horizontal="left" vertical="center"/>
    </xf>
    <xf numFmtId="0" fontId="0" fillId="0" borderId="0" xfId="0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6" fillId="0" borderId="10" xfId="0" applyFont="1" applyBorder="1" applyAlignment="1" applyProtection="1">
      <alignment vertical="center" wrapText="1"/>
    </xf>
    <xf numFmtId="0" fontId="6" fillId="0" borderId="10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176" fontId="3" fillId="0" borderId="10" xfId="0" applyNumberFormat="1" applyFont="1" applyFill="1" applyBorder="1" applyProtection="1">
      <alignment vertical="center"/>
    </xf>
    <xf numFmtId="176" fontId="6" fillId="0" borderId="10" xfId="0" applyNumberFormat="1" applyFont="1" applyBorder="1" applyProtection="1">
      <alignment vertical="center"/>
    </xf>
    <xf numFmtId="176" fontId="3" fillId="0" borderId="10" xfId="0" applyNumberFormat="1" applyFont="1" applyBorder="1" applyProtection="1">
      <alignment vertical="center"/>
    </xf>
    <xf numFmtId="10" fontId="5" fillId="0" borderId="10" xfId="0" applyNumberFormat="1" applyFont="1" applyBorder="1" applyProtection="1">
      <alignment vertical="center"/>
    </xf>
    <xf numFmtId="0" fontId="6" fillId="0" borderId="10" xfId="0" applyFont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vertical="center" wrapText="1"/>
    </xf>
    <xf numFmtId="0" fontId="4" fillId="0" borderId="10" xfId="0" applyFont="1" applyBorder="1" applyProtection="1">
      <alignment vertical="center"/>
    </xf>
    <xf numFmtId="0" fontId="4" fillId="0" borderId="10" xfId="0" applyFont="1" applyBorder="1" applyAlignment="1" applyProtection="1">
      <alignment vertical="center" wrapText="1"/>
    </xf>
    <xf numFmtId="0" fontId="6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 wrapText="1"/>
    </xf>
    <xf numFmtId="0" fontId="6" fillId="0" borderId="0" xfId="0" applyFont="1" applyProtection="1">
      <alignment vertical="center"/>
    </xf>
    <xf numFmtId="176" fontId="3" fillId="0" borderId="0" xfId="0" applyNumberFormat="1" applyFont="1" applyProtection="1">
      <alignment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center" vertical="center"/>
    </xf>
    <xf numFmtId="176" fontId="4" fillId="0" borderId="10" xfId="0" applyNumberFormat="1" applyFont="1" applyBorder="1" applyProtection="1">
      <alignment vertical="center"/>
    </xf>
    <xf numFmtId="0" fontId="4" fillId="0" borderId="0" xfId="0" applyFont="1" applyBorder="1" applyProtection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619760</xdr:colOff>
          <xdr:row>3</xdr:row>
          <xdr:rowOff>133985</xdr:rowOff>
        </xdr:from>
        <xdr:to>
          <xdr:col>3</xdr:col>
          <xdr:colOff>172085</xdr:colOff>
          <xdr:row>8</xdr:row>
          <xdr:rowOff>114935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305560" y="648335"/>
              <a:ext cx="923925" cy="8382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350520</xdr:colOff>
      <xdr:row>28</xdr:row>
      <xdr:rowOff>96520</xdr:rowOff>
    </xdr:to>
    <xdr:pic>
      <xdr:nvPicPr>
        <xdr:cNvPr id="2" name="图片 1" descr="8e2425907ce0d5653b3058571a2c354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7894320" cy="4897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Q20"/>
  <sheetViews>
    <sheetView tabSelected="1" workbookViewId="0">
      <selection activeCell="H1" sqref="H1"/>
    </sheetView>
  </sheetViews>
  <sheetFormatPr defaultColWidth="9" defaultRowHeight="20" customHeight="1"/>
  <cols>
    <col min="1" max="1" width="17.25" style="18" customWidth="1"/>
    <col min="2" max="2" width="11.25" style="18" customWidth="1"/>
    <col min="3" max="3" width="14.375" style="18" customWidth="1"/>
    <col min="4" max="4" width="13.125" style="18"/>
    <col min="5" max="5" width="12.75" style="18" customWidth="1"/>
    <col min="6" max="6" width="9" style="18"/>
    <col min="7" max="7" width="12.125" style="18"/>
    <col min="8" max="8" width="9" style="18"/>
    <col min="9" max="9" width="12.5" style="18" customWidth="1"/>
    <col min="10" max="10" width="12.875" style="18" customWidth="1"/>
    <col min="11" max="11" width="11.125" style="18"/>
    <col min="12" max="13" width="10.125" style="18"/>
    <col min="14" max="14" width="14" style="18"/>
    <col min="15" max="15" width="15.25" style="18" customWidth="1"/>
    <col min="16" max="16" width="11.875" style="18" customWidth="1"/>
    <col min="17" max="17" width="14" style="18"/>
    <col min="18" max="16383" width="9" style="18"/>
    <col min="16384" max="16384" width="9" style="36"/>
  </cols>
  <sheetData>
    <row r="1" ht="48" spans="1:14">
      <c r="A1" s="25" t="s">
        <v>0</v>
      </c>
      <c r="B1" s="20" t="s">
        <v>1</v>
      </c>
      <c r="C1" s="20" t="s">
        <v>2</v>
      </c>
      <c r="D1" s="20" t="s">
        <v>3</v>
      </c>
      <c r="E1" s="38" t="s">
        <v>4</v>
      </c>
      <c r="F1" s="39" t="s">
        <v>5</v>
      </c>
      <c r="G1" s="20" t="s">
        <v>6</v>
      </c>
      <c r="H1" s="40" t="s">
        <v>7</v>
      </c>
      <c r="I1" s="38" t="s">
        <v>8</v>
      </c>
      <c r="J1" s="38" t="s">
        <v>9</v>
      </c>
      <c r="K1" s="38" t="s">
        <v>10</v>
      </c>
      <c r="L1" s="38" t="s">
        <v>11</v>
      </c>
      <c r="M1" s="38" t="s">
        <v>12</v>
      </c>
      <c r="N1" s="25" t="s">
        <v>13</v>
      </c>
    </row>
    <row r="2" customHeight="1" spans="1:15">
      <c r="A2" s="33" t="s">
        <v>14</v>
      </c>
      <c r="B2" s="41">
        <v>78143.09</v>
      </c>
      <c r="C2" s="42">
        <v>366096121.27</v>
      </c>
      <c r="D2" s="32">
        <f>11800000*1.09</f>
        <v>12862000</v>
      </c>
      <c r="E2" s="42">
        <v>18850868.25</v>
      </c>
      <c r="F2" s="42">
        <f>ROUND((C2-D2-E2)/B2,2)</f>
        <v>4279.11</v>
      </c>
      <c r="G2" s="43">
        <v>2071989.66</v>
      </c>
      <c r="H2" s="44"/>
      <c r="I2" s="42">
        <f>ROUND(F2*交付房屋套内面积统计!B3,2)</f>
        <v>205663312.27</v>
      </c>
      <c r="J2" s="42">
        <f>C2-D2-交付房屋套内面积统计!B3*F2</f>
        <v>147570809.0013</v>
      </c>
      <c r="K2" s="42">
        <f>ROUND(I2*H2,2)</f>
        <v>0</v>
      </c>
      <c r="L2" s="42">
        <f>ROUND(J2*H2,2)</f>
        <v>0</v>
      </c>
      <c r="M2" s="42">
        <f>L2+K2</f>
        <v>0</v>
      </c>
      <c r="N2" s="43">
        <f>I2+J2</f>
        <v>353234121.2713</v>
      </c>
      <c r="O2" s="53">
        <f>C2-D2</f>
        <v>353234121.27</v>
      </c>
    </row>
    <row r="3" customHeight="1" spans="1:15">
      <c r="A3" s="33" t="s">
        <v>15</v>
      </c>
      <c r="B3" s="41">
        <v>161738.87</v>
      </c>
      <c r="C3" s="42">
        <v>764910821.87</v>
      </c>
      <c r="D3" s="32">
        <f>(4120000+15450000)*1.09</f>
        <v>21331300</v>
      </c>
      <c r="E3" s="42">
        <f>3931777.06+22437989.29</f>
        <v>26369766.35</v>
      </c>
      <c r="F3" s="42">
        <f>ROUND((C3-D3-E3)/B3,2)</f>
        <v>4434.37</v>
      </c>
      <c r="G3" s="43">
        <v>2863184.2</v>
      </c>
      <c r="H3" s="44"/>
      <c r="I3" s="42">
        <f>ROUND(F3*交付房屋套内面积统计!B4,2)</f>
        <v>410104372.83</v>
      </c>
      <c r="J3" s="42">
        <f>C3-D3-交付房屋套内面积统计!B4*F3</f>
        <v>333475149.0356</v>
      </c>
      <c r="K3" s="42">
        <f>ROUND(I3*H3,2)</f>
        <v>0</v>
      </c>
      <c r="L3" s="42">
        <f>ROUND(J3*H3,2)</f>
        <v>0</v>
      </c>
      <c r="M3" s="42">
        <f>L3+K3</f>
        <v>0</v>
      </c>
      <c r="N3" s="43">
        <f>I3+J3</f>
        <v>743579521.8656</v>
      </c>
      <c r="O3" s="53">
        <f>C3-D3</f>
        <v>743579521.87</v>
      </c>
    </row>
    <row r="4" customHeight="1" spans="1:16">
      <c r="A4" s="45" t="s">
        <v>16</v>
      </c>
      <c r="B4" s="32">
        <f>SUM(B2:B3)</f>
        <v>239881.96</v>
      </c>
      <c r="C4" s="42">
        <f t="shared" ref="C4:M4" si="0">SUM(C2:C3)</f>
        <v>1131006943.14</v>
      </c>
      <c r="D4" s="32">
        <f t="shared" si="0"/>
        <v>34193300</v>
      </c>
      <c r="E4" s="42">
        <f t="shared" si="0"/>
        <v>45220634.6</v>
      </c>
      <c r="F4" s="43">
        <f>ROUND((C4-D4-E4)/B4,2)</f>
        <v>4383.79</v>
      </c>
      <c r="G4" s="32">
        <f t="shared" si="0"/>
        <v>4935173.86</v>
      </c>
      <c r="H4" s="44"/>
      <c r="I4" s="42">
        <f t="shared" si="0"/>
        <v>615767685.1</v>
      </c>
      <c r="J4" s="42">
        <f t="shared" si="0"/>
        <v>481045958.0369</v>
      </c>
      <c r="K4" s="42">
        <f t="shared" si="0"/>
        <v>0</v>
      </c>
      <c r="L4" s="42">
        <f t="shared" si="0"/>
        <v>0</v>
      </c>
      <c r="M4" s="42">
        <f t="shared" si="0"/>
        <v>0</v>
      </c>
      <c r="N4" s="43">
        <f>I4+J4</f>
        <v>1096813643.1369</v>
      </c>
      <c r="O4" s="16"/>
      <c r="P4" s="16"/>
    </row>
    <row r="5" customHeight="1" spans="1:16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customHeight="1" spans="1:17">
      <c r="A6" s="25" t="s">
        <v>17</v>
      </c>
      <c r="B6" s="25" t="s">
        <v>18</v>
      </c>
      <c r="C6" s="25" t="s">
        <v>19</v>
      </c>
      <c r="D6" s="25" t="s">
        <v>20</v>
      </c>
      <c r="E6" s="25" t="s">
        <v>21</v>
      </c>
      <c r="F6" s="25" t="s">
        <v>22</v>
      </c>
      <c r="G6" s="25" t="s">
        <v>23</v>
      </c>
      <c r="H6" s="25" t="s">
        <v>24</v>
      </c>
      <c r="I6" s="25" t="s">
        <v>25</v>
      </c>
      <c r="J6" s="25" t="s">
        <v>26</v>
      </c>
      <c r="K6" s="25" t="s">
        <v>27</v>
      </c>
      <c r="L6" s="25" t="s">
        <v>28</v>
      </c>
      <c r="M6" s="25" t="s">
        <v>29</v>
      </c>
      <c r="N6" s="54" t="s">
        <v>30</v>
      </c>
      <c r="O6" s="54" t="s">
        <v>31</v>
      </c>
      <c r="P6" s="54" t="s">
        <v>32</v>
      </c>
      <c r="Q6" s="25" t="s">
        <v>33</v>
      </c>
    </row>
    <row r="7" ht="33" customHeight="1" spans="1:17">
      <c r="A7" s="46" t="s">
        <v>34</v>
      </c>
      <c r="B7" s="46">
        <v>10</v>
      </c>
      <c r="C7" s="46">
        <v>20</v>
      </c>
      <c r="D7" s="46">
        <v>30</v>
      </c>
      <c r="E7" s="46">
        <v>40</v>
      </c>
      <c r="F7" s="46">
        <v>50</v>
      </c>
      <c r="G7" s="46">
        <v>60</v>
      </c>
      <c r="H7" s="46">
        <v>70</v>
      </c>
      <c r="I7" s="46">
        <v>80</v>
      </c>
      <c r="J7" s="46">
        <v>85</v>
      </c>
      <c r="K7" s="46">
        <v>90</v>
      </c>
      <c r="L7" s="46">
        <v>95</v>
      </c>
      <c r="M7" s="46">
        <v>100</v>
      </c>
      <c r="N7" s="55"/>
      <c r="O7" s="55"/>
      <c r="P7" s="55"/>
      <c r="Q7" s="25"/>
    </row>
    <row r="8" ht="24" spans="1:17">
      <c r="A8" s="47" t="s">
        <v>35</v>
      </c>
      <c r="B8" s="43">
        <f>ROUND($F$2*交付房屋套内面积统计!F3,2)</f>
        <v>0</v>
      </c>
      <c r="C8" s="43">
        <f>ROUND($F$2*交付房屋套内面积统计!H3,2)</f>
        <v>0</v>
      </c>
      <c r="D8" s="43">
        <f>ROUND($F$2*交付房屋套内面积统计!J3,2)</f>
        <v>0</v>
      </c>
      <c r="E8" s="43">
        <f>ROUND($F$2*交付房屋套内面积统计!L3,2)</f>
        <v>0</v>
      </c>
      <c r="F8" s="43">
        <f>ROUND($F$2*交付房屋套内面积统计!N3,2)</f>
        <v>0</v>
      </c>
      <c r="G8" s="43">
        <f>ROUND($F$2*交付房屋套内面积统计!P3,2)</f>
        <v>0</v>
      </c>
      <c r="H8" s="43">
        <f>ROUND($F$2*交付房屋套内面积统计!R3,2)</f>
        <v>0</v>
      </c>
      <c r="I8" s="43">
        <f>ROUND($F$2*交付房屋套内面积统计!T3,2)</f>
        <v>0</v>
      </c>
      <c r="J8" s="43">
        <f>ROUND($F$2*交付房屋套内面积统计!V3,2)</f>
        <v>0</v>
      </c>
      <c r="K8" s="43">
        <f>ROUND($F$2*交付房屋套内面积统计!X3,2)</f>
        <v>0</v>
      </c>
      <c r="L8" s="43">
        <f>ROUND($F$2*交付房屋套内面积统计!Z3,2)</f>
        <v>0</v>
      </c>
      <c r="M8" s="43">
        <f>ROUND($F$2*交付房屋套内面积统计!AB3,2)</f>
        <v>0</v>
      </c>
      <c r="N8" s="43">
        <f>SUM(B8:M8)</f>
        <v>0</v>
      </c>
      <c r="O8" s="43">
        <f>ROUND(F2*(交付房屋套内面积统计!B3-交付房屋套内面积统计!D3),2)</f>
        <v>205663312.27</v>
      </c>
      <c r="P8" s="43">
        <f>C2-D2-交付房屋套内面积统计!B3*F2</f>
        <v>147570809.0013</v>
      </c>
      <c r="Q8" s="43">
        <f>SUM(N8:P8)</f>
        <v>353234121.2713</v>
      </c>
    </row>
    <row r="9" ht="24" spans="1:17">
      <c r="A9" s="47" t="s">
        <v>36</v>
      </c>
      <c r="B9" s="43">
        <f>ROUND(B8*$H$2*B7/100,2)</f>
        <v>0</v>
      </c>
      <c r="C9" s="43">
        <f t="shared" ref="C9:M9" si="1">ROUND(C8*$H$2*C7/100,2)</f>
        <v>0</v>
      </c>
      <c r="D9" s="43">
        <f t="shared" si="1"/>
        <v>0</v>
      </c>
      <c r="E9" s="43">
        <f t="shared" si="1"/>
        <v>0</v>
      </c>
      <c r="F9" s="43">
        <f t="shared" si="1"/>
        <v>0</v>
      </c>
      <c r="G9" s="43">
        <f t="shared" si="1"/>
        <v>0</v>
      </c>
      <c r="H9" s="43">
        <f t="shared" si="1"/>
        <v>0</v>
      </c>
      <c r="I9" s="43">
        <f t="shared" si="1"/>
        <v>0</v>
      </c>
      <c r="J9" s="43">
        <f t="shared" si="1"/>
        <v>0</v>
      </c>
      <c r="K9" s="43">
        <f t="shared" si="1"/>
        <v>0</v>
      </c>
      <c r="L9" s="43">
        <f t="shared" si="1"/>
        <v>0</v>
      </c>
      <c r="M9" s="43">
        <f t="shared" si="1"/>
        <v>0</v>
      </c>
      <c r="N9" s="43">
        <f t="shared" ref="N9:N15" si="2">SUM(B9:M9)</f>
        <v>0</v>
      </c>
      <c r="O9" s="43">
        <f>ROUND(O8*H2,2)</f>
        <v>0</v>
      </c>
      <c r="P9" s="43">
        <f>ROUND(P8*H2,2)</f>
        <v>0</v>
      </c>
      <c r="Q9" s="43">
        <f>SUM(N9:P9)</f>
        <v>0</v>
      </c>
    </row>
    <row r="10" ht="24" spans="1:17">
      <c r="A10" s="47" t="s">
        <v>37</v>
      </c>
      <c r="B10" s="43">
        <f>ROUND($F$3*交付房屋套内面积统计!F4,2)</f>
        <v>0</v>
      </c>
      <c r="C10" s="43">
        <f>ROUND($F$3*交付房屋套内面积统计!H4,2)</f>
        <v>0</v>
      </c>
      <c r="D10" s="43">
        <f>ROUND($F$3*交付房屋套内面积统计!J4,2)</f>
        <v>0</v>
      </c>
      <c r="E10" s="43">
        <f>ROUND($F$3*交付房屋套内面积统计!L4,2)</f>
        <v>0</v>
      </c>
      <c r="F10" s="43">
        <f>ROUND($F$3*交付房屋套内面积统计!N4,2)</f>
        <v>0</v>
      </c>
      <c r="G10" s="43">
        <f>ROUND($F$2*交付房屋套内面积统计!P4,2)</f>
        <v>0</v>
      </c>
      <c r="H10" s="43">
        <f>ROUND($F$2*交付房屋套内面积统计!R4,2)</f>
        <v>0</v>
      </c>
      <c r="I10" s="43">
        <f>ROUND($F$2*交付房屋套内面积统计!T4,2)</f>
        <v>0</v>
      </c>
      <c r="J10" s="43">
        <f>ROUND($F$2*交付房屋套内面积统计!V4,2)</f>
        <v>0</v>
      </c>
      <c r="K10" s="43">
        <f>ROUND($F$2*交付房屋套内面积统计!X4,2)</f>
        <v>0</v>
      </c>
      <c r="L10" s="43">
        <f>ROUND($F$3*交付房屋套内面积统计!Z4,2)</f>
        <v>0</v>
      </c>
      <c r="M10" s="43">
        <f>ROUND($F$3*交付房屋套内面积统计!AB4,2)</f>
        <v>0</v>
      </c>
      <c r="N10" s="43">
        <f t="shared" si="2"/>
        <v>0</v>
      </c>
      <c r="O10" s="43">
        <f>ROUND(F3*(交付房屋套内面积统计!B4-交付房屋套内面积统计!D4),2)</f>
        <v>410104372.83</v>
      </c>
      <c r="P10" s="43">
        <f>C3-D3-交付房屋套内面积统计!B4*F3</f>
        <v>333475149.0356</v>
      </c>
      <c r="Q10" s="43">
        <f>SUM(N10:P10)</f>
        <v>743579521.8656</v>
      </c>
    </row>
    <row r="11" ht="32" customHeight="1" spans="1:17">
      <c r="A11" s="47" t="s">
        <v>38</v>
      </c>
      <c r="B11" s="43">
        <f>ROUND(B10*$H$3*B7/100,2)</f>
        <v>0</v>
      </c>
      <c r="C11" s="43">
        <f t="shared" ref="C11:M11" si="3">ROUND(C10*$H$3*C7/100,2)</f>
        <v>0</v>
      </c>
      <c r="D11" s="43">
        <f t="shared" si="3"/>
        <v>0</v>
      </c>
      <c r="E11" s="43">
        <f t="shared" si="3"/>
        <v>0</v>
      </c>
      <c r="F11" s="43">
        <f t="shared" si="3"/>
        <v>0</v>
      </c>
      <c r="G11" s="43">
        <f t="shared" si="3"/>
        <v>0</v>
      </c>
      <c r="H11" s="43">
        <f t="shared" si="3"/>
        <v>0</v>
      </c>
      <c r="I11" s="43">
        <f t="shared" si="3"/>
        <v>0</v>
      </c>
      <c r="J11" s="43">
        <f t="shared" si="3"/>
        <v>0</v>
      </c>
      <c r="K11" s="43">
        <f t="shared" si="3"/>
        <v>0</v>
      </c>
      <c r="L11" s="43">
        <f t="shared" si="3"/>
        <v>0</v>
      </c>
      <c r="M11" s="43">
        <f t="shared" si="3"/>
        <v>0</v>
      </c>
      <c r="N11" s="43">
        <f t="shared" si="2"/>
        <v>0</v>
      </c>
      <c r="O11" s="43">
        <f>ROUND(O10*H3,2)</f>
        <v>0</v>
      </c>
      <c r="P11" s="43">
        <f>ROUND(P10*H3,2)</f>
        <v>0</v>
      </c>
      <c r="Q11" s="43">
        <f>SUM(N11:P11)</f>
        <v>0</v>
      </c>
    </row>
    <row r="12" customHeight="1" spans="1:17">
      <c r="A12" s="48" t="s">
        <v>39</v>
      </c>
      <c r="B12" s="43">
        <f>B8+B10</f>
        <v>0</v>
      </c>
      <c r="C12" s="43">
        <f t="shared" ref="C12:O12" si="4">C8+C10</f>
        <v>0</v>
      </c>
      <c r="D12" s="43">
        <f t="shared" si="4"/>
        <v>0</v>
      </c>
      <c r="E12" s="43">
        <f t="shared" si="4"/>
        <v>0</v>
      </c>
      <c r="F12" s="43">
        <f t="shared" si="4"/>
        <v>0</v>
      </c>
      <c r="G12" s="43">
        <f t="shared" si="4"/>
        <v>0</v>
      </c>
      <c r="H12" s="43">
        <f t="shared" si="4"/>
        <v>0</v>
      </c>
      <c r="I12" s="43">
        <f t="shared" si="4"/>
        <v>0</v>
      </c>
      <c r="J12" s="43">
        <f t="shared" si="4"/>
        <v>0</v>
      </c>
      <c r="K12" s="43">
        <f t="shared" si="4"/>
        <v>0</v>
      </c>
      <c r="L12" s="43">
        <f t="shared" si="4"/>
        <v>0</v>
      </c>
      <c r="M12" s="43">
        <f t="shared" si="4"/>
        <v>0</v>
      </c>
      <c r="N12" s="43">
        <f t="shared" si="4"/>
        <v>0</v>
      </c>
      <c r="O12" s="56"/>
      <c r="P12" s="56"/>
      <c r="Q12" s="56"/>
    </row>
    <row r="13" s="36" customFormat="1" customHeight="1" spans="1:17">
      <c r="A13" s="48" t="s">
        <v>40</v>
      </c>
      <c r="B13" s="43">
        <f>B9+B11</f>
        <v>0</v>
      </c>
      <c r="C13" s="43">
        <f t="shared" ref="C13:Q13" si="5">C9+C11</f>
        <v>0</v>
      </c>
      <c r="D13" s="43">
        <f t="shared" si="5"/>
        <v>0</v>
      </c>
      <c r="E13" s="43">
        <f t="shared" si="5"/>
        <v>0</v>
      </c>
      <c r="F13" s="43">
        <f t="shared" si="5"/>
        <v>0</v>
      </c>
      <c r="G13" s="43">
        <f t="shared" si="5"/>
        <v>0</v>
      </c>
      <c r="H13" s="43">
        <f t="shared" si="5"/>
        <v>0</v>
      </c>
      <c r="I13" s="43">
        <f t="shared" si="5"/>
        <v>0</v>
      </c>
      <c r="J13" s="43">
        <f t="shared" si="5"/>
        <v>0</v>
      </c>
      <c r="K13" s="43">
        <f t="shared" si="5"/>
        <v>0</v>
      </c>
      <c r="L13" s="43">
        <f t="shared" si="5"/>
        <v>0</v>
      </c>
      <c r="M13" s="43">
        <f t="shared" si="5"/>
        <v>0</v>
      </c>
      <c r="N13" s="43">
        <f t="shared" si="5"/>
        <v>0</v>
      </c>
      <c r="O13" s="56">
        <f t="shared" si="5"/>
        <v>0</v>
      </c>
      <c r="P13" s="56">
        <f t="shared" si="5"/>
        <v>0</v>
      </c>
      <c r="Q13" s="56">
        <f t="shared" si="5"/>
        <v>0</v>
      </c>
    </row>
    <row r="14" s="36" customFormat="1" ht="24" spans="1:17">
      <c r="A14" s="47" t="s">
        <v>41</v>
      </c>
      <c r="B14" s="43">
        <f>ROUND(B9/B$7*100-B9,2)</f>
        <v>0</v>
      </c>
      <c r="C14" s="43">
        <f t="shared" ref="C14:M14" si="6">ROUND(C9/C$7*100-C9,2)</f>
        <v>0</v>
      </c>
      <c r="D14" s="43">
        <f t="shared" si="6"/>
        <v>0</v>
      </c>
      <c r="E14" s="43">
        <f t="shared" si="6"/>
        <v>0</v>
      </c>
      <c r="F14" s="43">
        <f t="shared" si="6"/>
        <v>0</v>
      </c>
      <c r="G14" s="43">
        <f t="shared" si="6"/>
        <v>0</v>
      </c>
      <c r="H14" s="43">
        <f t="shared" si="6"/>
        <v>0</v>
      </c>
      <c r="I14" s="43">
        <f t="shared" si="6"/>
        <v>0</v>
      </c>
      <c r="J14" s="43">
        <f t="shared" si="6"/>
        <v>0</v>
      </c>
      <c r="K14" s="43">
        <f t="shared" si="6"/>
        <v>0</v>
      </c>
      <c r="L14" s="43">
        <f t="shared" si="6"/>
        <v>0</v>
      </c>
      <c r="M14" s="43">
        <f t="shared" si="6"/>
        <v>0</v>
      </c>
      <c r="N14" s="43">
        <f>SUM(B14:M14)</f>
        <v>0</v>
      </c>
      <c r="O14" s="57"/>
      <c r="P14" s="57"/>
      <c r="Q14" s="57"/>
    </row>
    <row r="15" s="36" customFormat="1" ht="24" spans="1:17">
      <c r="A15" s="47" t="s">
        <v>42</v>
      </c>
      <c r="B15" s="43">
        <f>ROUND(B11/B$7*100-B11,2)</f>
        <v>0</v>
      </c>
      <c r="C15" s="43">
        <f t="shared" ref="C15:M15" si="7">ROUND(C11/C$7*100-C11,2)</f>
        <v>0</v>
      </c>
      <c r="D15" s="43">
        <f t="shared" si="7"/>
        <v>0</v>
      </c>
      <c r="E15" s="43">
        <f t="shared" si="7"/>
        <v>0</v>
      </c>
      <c r="F15" s="43">
        <f t="shared" si="7"/>
        <v>0</v>
      </c>
      <c r="G15" s="43">
        <f t="shared" si="7"/>
        <v>0</v>
      </c>
      <c r="H15" s="43">
        <f t="shared" si="7"/>
        <v>0</v>
      </c>
      <c r="I15" s="43">
        <f t="shared" si="7"/>
        <v>0</v>
      </c>
      <c r="J15" s="43">
        <f t="shared" si="7"/>
        <v>0</v>
      </c>
      <c r="K15" s="43">
        <f t="shared" si="7"/>
        <v>0</v>
      </c>
      <c r="L15" s="43">
        <f t="shared" si="7"/>
        <v>0</v>
      </c>
      <c r="M15" s="43">
        <f t="shared" si="7"/>
        <v>0</v>
      </c>
      <c r="N15" s="43">
        <f t="shared" si="2"/>
        <v>0</v>
      </c>
      <c r="O15" s="57"/>
      <c r="P15" s="57"/>
      <c r="Q15" s="57"/>
    </row>
    <row r="16" s="36" customFormat="1" customHeight="1" spans="1:17">
      <c r="A16" s="49" t="s">
        <v>43</v>
      </c>
      <c r="B16" s="43">
        <f>B14+B15</f>
        <v>0</v>
      </c>
      <c r="C16" s="43">
        <f t="shared" ref="C16:N16" si="8">C14+C15</f>
        <v>0</v>
      </c>
      <c r="D16" s="43">
        <f t="shared" si="8"/>
        <v>0</v>
      </c>
      <c r="E16" s="43">
        <f t="shared" si="8"/>
        <v>0</v>
      </c>
      <c r="F16" s="43">
        <f t="shared" si="8"/>
        <v>0</v>
      </c>
      <c r="G16" s="43">
        <f t="shared" si="8"/>
        <v>0</v>
      </c>
      <c r="H16" s="43">
        <f t="shared" si="8"/>
        <v>0</v>
      </c>
      <c r="I16" s="43">
        <f t="shared" si="8"/>
        <v>0</v>
      </c>
      <c r="J16" s="43">
        <f t="shared" si="8"/>
        <v>0</v>
      </c>
      <c r="K16" s="43">
        <f t="shared" si="8"/>
        <v>0</v>
      </c>
      <c r="L16" s="43">
        <f t="shared" si="8"/>
        <v>0</v>
      </c>
      <c r="M16" s="43">
        <f t="shared" si="8"/>
        <v>0</v>
      </c>
      <c r="N16" s="43">
        <f t="shared" si="8"/>
        <v>0</v>
      </c>
      <c r="O16" s="57"/>
      <c r="P16" s="57"/>
      <c r="Q16" s="57"/>
    </row>
    <row r="17" s="37" customFormat="1" customHeight="1" spans="1:17">
      <c r="A17" s="50" t="s">
        <v>44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</row>
    <row r="18" s="37" customFormat="1" ht="51" customHeight="1" spans="1:17">
      <c r="A18" s="51" t="s">
        <v>45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</row>
    <row r="19" customHeight="1" spans="1:17">
      <c r="A19" s="52" t="s">
        <v>46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</row>
    <row r="20" customHeight="1" spans="1:17">
      <c r="A20" s="52" t="s">
        <v>47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</row>
  </sheetData>
  <mergeCells count="6">
    <mergeCell ref="A5:M5"/>
    <mergeCell ref="A18:Q18"/>
    <mergeCell ref="N6:N7"/>
    <mergeCell ref="O6:O7"/>
    <mergeCell ref="P6:P7"/>
    <mergeCell ref="Q6:Q7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B8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B5" sqref="B5"/>
    </sheetView>
  </sheetViews>
  <sheetFormatPr defaultColWidth="9" defaultRowHeight="20" customHeight="1" outlineLevelRow="7"/>
  <cols>
    <col min="1" max="1" width="18.625" style="16" customWidth="1"/>
    <col min="2" max="2" width="13.625" style="17" customWidth="1"/>
    <col min="3" max="4" width="9" style="18"/>
    <col min="5" max="5" width="9" style="19"/>
    <col min="6" max="6" width="9" style="18"/>
    <col min="7" max="7" width="9" style="19"/>
    <col min="8" max="8" width="9" style="18"/>
    <col min="9" max="11" width="9" style="19"/>
    <col min="12" max="12" width="9" style="18"/>
    <col min="13" max="13" width="9" style="19"/>
    <col min="14" max="14" width="9" style="18"/>
    <col min="15" max="15" width="9" style="19"/>
    <col min="16" max="16" width="9" style="18"/>
    <col min="17" max="17" width="9" style="19"/>
    <col min="18" max="18" width="9" style="18"/>
    <col min="19" max="19" width="9" style="19"/>
    <col min="20" max="20" width="9" style="18"/>
    <col min="21" max="21" width="9" style="19"/>
    <col min="22" max="22" width="9" style="18"/>
    <col min="23" max="23" width="9" style="19"/>
    <col min="24" max="24" width="9" style="18"/>
    <col min="25" max="25" width="9" style="19"/>
    <col min="26" max="26" width="9" style="18"/>
    <col min="27" max="27" width="9" style="19"/>
    <col min="28" max="28" width="9" style="18"/>
    <col min="29" max="16384" width="9" style="19"/>
  </cols>
  <sheetData>
    <row r="1" customHeight="1" spans="1:28">
      <c r="A1" s="20"/>
      <c r="B1" s="21"/>
      <c r="C1" s="22" t="s">
        <v>48</v>
      </c>
      <c r="D1" s="23"/>
      <c r="E1" s="24" t="s">
        <v>18</v>
      </c>
      <c r="F1" s="23"/>
      <c r="G1" s="24" t="s">
        <v>19</v>
      </c>
      <c r="H1" s="23"/>
      <c r="I1" s="22" t="s">
        <v>20</v>
      </c>
      <c r="J1" s="23"/>
      <c r="K1" s="24" t="s">
        <v>21</v>
      </c>
      <c r="L1" s="23"/>
      <c r="M1" s="24" t="s">
        <v>22</v>
      </c>
      <c r="N1" s="23"/>
      <c r="O1" s="24" t="s">
        <v>23</v>
      </c>
      <c r="P1" s="23"/>
      <c r="Q1" s="24" t="s">
        <v>24</v>
      </c>
      <c r="R1" s="23"/>
      <c r="S1" s="24" t="s">
        <v>25</v>
      </c>
      <c r="T1" s="23"/>
      <c r="U1" s="24" t="s">
        <v>26</v>
      </c>
      <c r="V1" s="23"/>
      <c r="W1" s="24" t="s">
        <v>27</v>
      </c>
      <c r="X1" s="23"/>
      <c r="Y1" s="24" t="s">
        <v>28</v>
      </c>
      <c r="Z1" s="23"/>
      <c r="AA1" s="24" t="s">
        <v>29</v>
      </c>
      <c r="AB1" s="23"/>
    </row>
    <row r="2" customHeight="1" spans="1:28">
      <c r="A2" s="25" t="str">
        <f>保费计算!A1</f>
        <v>名称</v>
      </c>
      <c r="B2" s="23" t="s">
        <v>49</v>
      </c>
      <c r="C2" s="23" t="s">
        <v>50</v>
      </c>
      <c r="D2" s="23" t="s">
        <v>49</v>
      </c>
      <c r="E2" s="26" t="s">
        <v>50</v>
      </c>
      <c r="F2" s="23" t="s">
        <v>49</v>
      </c>
      <c r="G2" s="26" t="s">
        <v>50</v>
      </c>
      <c r="H2" s="23" t="s">
        <v>49</v>
      </c>
      <c r="I2" s="26" t="s">
        <v>50</v>
      </c>
      <c r="J2" s="26" t="s">
        <v>49</v>
      </c>
      <c r="K2" s="26" t="s">
        <v>50</v>
      </c>
      <c r="L2" s="23" t="s">
        <v>49</v>
      </c>
      <c r="M2" s="26" t="s">
        <v>50</v>
      </c>
      <c r="N2" s="23" t="s">
        <v>49</v>
      </c>
      <c r="O2" s="26" t="s">
        <v>50</v>
      </c>
      <c r="P2" s="23" t="s">
        <v>49</v>
      </c>
      <c r="Q2" s="26" t="s">
        <v>50</v>
      </c>
      <c r="R2" s="23" t="s">
        <v>49</v>
      </c>
      <c r="S2" s="26" t="s">
        <v>50</v>
      </c>
      <c r="T2" s="23" t="s">
        <v>49</v>
      </c>
      <c r="U2" s="26" t="s">
        <v>50</v>
      </c>
      <c r="V2" s="23" t="s">
        <v>49</v>
      </c>
      <c r="W2" s="26" t="s">
        <v>50</v>
      </c>
      <c r="X2" s="23" t="s">
        <v>49</v>
      </c>
      <c r="Y2" s="26" t="s">
        <v>50</v>
      </c>
      <c r="Z2" s="23" t="s">
        <v>49</v>
      </c>
      <c r="AA2" s="26" t="s">
        <v>50</v>
      </c>
      <c r="AB2" s="23" t="s">
        <v>49</v>
      </c>
    </row>
    <row r="3" customHeight="1" spans="1:28">
      <c r="A3" s="27" t="str">
        <f>保费计算!A2</f>
        <v>春晖园A06地块</v>
      </c>
      <c r="B3" s="23">
        <v>48062.17</v>
      </c>
      <c r="C3" s="27"/>
      <c r="D3" s="27">
        <f>F3+H3+J3+L3+N3+P3+R3+T3+V3+X3+Z3+AB3</f>
        <v>0</v>
      </c>
      <c r="E3" s="28"/>
      <c r="F3" s="27"/>
      <c r="G3" s="28"/>
      <c r="H3" s="27"/>
      <c r="I3" s="28"/>
      <c r="J3" s="28"/>
      <c r="K3" s="28"/>
      <c r="L3" s="27"/>
      <c r="M3" s="28"/>
      <c r="N3" s="27"/>
      <c r="O3" s="28"/>
      <c r="P3" s="27"/>
      <c r="Q3" s="28"/>
      <c r="R3" s="27"/>
      <c r="S3" s="28"/>
      <c r="T3" s="27"/>
      <c r="U3" s="28"/>
      <c r="V3" s="27"/>
      <c r="W3" s="28"/>
      <c r="X3" s="27"/>
      <c r="Y3" s="28"/>
      <c r="Z3" s="27"/>
      <c r="AA3" s="28"/>
      <c r="AB3" s="27"/>
    </row>
    <row r="4" customHeight="1" spans="1:28">
      <c r="A4" s="27" t="str">
        <f>保费计算!A3</f>
        <v>兰香园D04、D06地块</v>
      </c>
      <c r="B4" s="23">
        <v>92483.12</v>
      </c>
      <c r="C4" s="27"/>
      <c r="D4" s="27">
        <f>F4+H4+J4+L4+N4+P4+R4+T4+V4+X4+Z4+AB4</f>
        <v>0</v>
      </c>
      <c r="E4" s="28"/>
      <c r="F4" s="27"/>
      <c r="G4" s="28"/>
      <c r="H4" s="27"/>
      <c r="I4" s="28"/>
      <c r="J4" s="28"/>
      <c r="K4" s="28"/>
      <c r="L4" s="27"/>
      <c r="M4" s="28"/>
      <c r="N4" s="27"/>
      <c r="O4" s="28"/>
      <c r="P4" s="27"/>
      <c r="Q4" s="28"/>
      <c r="R4" s="27"/>
      <c r="S4" s="28"/>
      <c r="T4" s="27"/>
      <c r="U4" s="28"/>
      <c r="V4" s="27"/>
      <c r="W4" s="28"/>
      <c r="X4" s="27"/>
      <c r="Y4" s="28"/>
      <c r="Z4" s="27"/>
      <c r="AA4" s="28"/>
      <c r="AB4" s="27"/>
    </row>
    <row r="5" customHeight="1" spans="1:28">
      <c r="A5" s="23" t="s">
        <v>16</v>
      </c>
      <c r="B5" s="29">
        <f>B4+B3</f>
        <v>140545.29</v>
      </c>
      <c r="C5" s="25">
        <f>C4+C3</f>
        <v>0</v>
      </c>
      <c r="D5" s="25">
        <f>D4+D3</f>
        <v>0</v>
      </c>
      <c r="E5" s="30">
        <f t="shared" ref="E5:AB5" si="0">E4+E3</f>
        <v>0</v>
      </c>
      <c r="F5" s="25">
        <f t="shared" si="0"/>
        <v>0</v>
      </c>
      <c r="G5" s="30">
        <f t="shared" si="0"/>
        <v>0</v>
      </c>
      <c r="H5" s="25">
        <f t="shared" si="0"/>
        <v>0</v>
      </c>
      <c r="I5" s="30">
        <f t="shared" si="0"/>
        <v>0</v>
      </c>
      <c r="J5" s="30">
        <f t="shared" si="0"/>
        <v>0</v>
      </c>
      <c r="K5" s="30">
        <f t="shared" si="0"/>
        <v>0</v>
      </c>
      <c r="L5" s="25">
        <f t="shared" si="0"/>
        <v>0</v>
      </c>
      <c r="M5" s="30">
        <f t="shared" si="0"/>
        <v>0</v>
      </c>
      <c r="N5" s="25">
        <f t="shared" si="0"/>
        <v>0</v>
      </c>
      <c r="O5" s="30">
        <f t="shared" si="0"/>
        <v>0</v>
      </c>
      <c r="P5" s="25">
        <f t="shared" si="0"/>
        <v>0</v>
      </c>
      <c r="Q5" s="30">
        <f t="shared" si="0"/>
        <v>0</v>
      </c>
      <c r="R5" s="25">
        <f t="shared" si="0"/>
        <v>0</v>
      </c>
      <c r="S5" s="30">
        <f t="shared" si="0"/>
        <v>0</v>
      </c>
      <c r="T5" s="25">
        <f t="shared" si="0"/>
        <v>0</v>
      </c>
      <c r="U5" s="30">
        <f t="shared" si="0"/>
        <v>0</v>
      </c>
      <c r="V5" s="25">
        <f t="shared" si="0"/>
        <v>0</v>
      </c>
      <c r="W5" s="30">
        <f t="shared" si="0"/>
        <v>0</v>
      </c>
      <c r="X5" s="25">
        <f t="shared" si="0"/>
        <v>0</v>
      </c>
      <c r="Y5" s="30">
        <f t="shared" si="0"/>
        <v>0</v>
      </c>
      <c r="Z5" s="25">
        <f t="shared" si="0"/>
        <v>0</v>
      </c>
      <c r="AA5" s="30">
        <f t="shared" si="0"/>
        <v>0</v>
      </c>
      <c r="AB5" s="25">
        <f t="shared" si="0"/>
        <v>0</v>
      </c>
    </row>
    <row r="6" customHeight="1" spans="1:28">
      <c r="A6" s="31" t="s">
        <v>51</v>
      </c>
      <c r="B6" s="32"/>
      <c r="C6" s="33"/>
      <c r="D6" s="33"/>
      <c r="E6" s="34"/>
      <c r="F6" s="33"/>
      <c r="G6" s="34"/>
      <c r="H6" s="33"/>
      <c r="I6" s="34"/>
      <c r="J6" s="34"/>
      <c r="K6" s="34"/>
      <c r="L6" s="33"/>
      <c r="M6" s="34"/>
      <c r="N6" s="33"/>
      <c r="O6" s="34"/>
      <c r="P6" s="33"/>
      <c r="Q6" s="34"/>
      <c r="R6" s="33"/>
      <c r="S6" s="34"/>
      <c r="T6" s="33"/>
      <c r="U6" s="34"/>
      <c r="V6" s="33"/>
      <c r="W6" s="34"/>
      <c r="X6" s="33"/>
      <c r="Y6" s="34"/>
      <c r="Z6" s="33"/>
      <c r="AA6" s="34"/>
      <c r="AB6" s="33"/>
    </row>
    <row r="7" customHeight="1" spans="1:1">
      <c r="A7" s="35" t="s">
        <v>52</v>
      </c>
    </row>
    <row r="8" customHeight="1" spans="1:1">
      <c r="A8" s="35" t="s">
        <v>53</v>
      </c>
    </row>
  </sheetData>
  <protectedRanges>
    <protectedRange password="CF5C" sqref="E$1:E$1048576 G$1:G$1048576 I$1:I$1048576 K$1:K$1048576 M$1:M$1048576 O$1:O$1048576 Q$1:Q$1048576 S$1:S$1048576 U$1:U$1048576 W$1:W$1048576 Y$1:Y$1048576 AA$1:AA$1048576" name="区域1" securityDescriptor="O:WDG:WDD:(A;;CC;;;LA)"/>
  </protectedRanges>
  <mergeCells count="14"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7"/>
  <sheetViews>
    <sheetView showGridLines="0" workbookViewId="0">
      <selection activeCell="N14" sqref="N14"/>
    </sheetView>
  </sheetViews>
  <sheetFormatPr defaultColWidth="6.75" defaultRowHeight="11.25"/>
  <cols>
    <col min="1" max="1" width="6.125" style="1" customWidth="1"/>
    <col min="2" max="3" width="10.625" style="1" customWidth="1"/>
    <col min="4" max="4" width="10.75" style="1" customWidth="1"/>
    <col min="5" max="5" width="9.375" style="1" customWidth="1"/>
    <col min="6" max="6" width="8.5" style="1" customWidth="1"/>
    <col min="7" max="7" width="9.375" style="1" customWidth="1"/>
    <col min="8" max="8" width="9.625" style="1" customWidth="1"/>
    <col min="9" max="9" width="9.75" style="1" customWidth="1"/>
    <col min="10" max="16384" width="6.75" style="1"/>
  </cols>
  <sheetData>
    <row r="1" ht="22.5" customHeight="1" spans="1:9">
      <c r="A1" s="2" t="s">
        <v>54</v>
      </c>
      <c r="B1" s="3" t="s">
        <v>55</v>
      </c>
      <c r="C1" s="3" t="s">
        <v>56</v>
      </c>
      <c r="D1" s="3" t="s">
        <v>57</v>
      </c>
      <c r="E1" s="3"/>
      <c r="F1" s="3"/>
      <c r="G1" s="3"/>
      <c r="H1" s="3"/>
      <c r="I1" s="11"/>
    </row>
    <row r="2" ht="25.5" customHeight="1" spans="1:9">
      <c r="A2" s="4"/>
      <c r="B2" s="5"/>
      <c r="C2" s="5"/>
      <c r="D2" s="5" t="s">
        <v>58</v>
      </c>
      <c r="E2" s="5" t="s">
        <v>59</v>
      </c>
      <c r="F2" s="5" t="s">
        <v>60</v>
      </c>
      <c r="G2" s="5" t="s">
        <v>61</v>
      </c>
      <c r="H2" s="5" t="s">
        <v>62</v>
      </c>
      <c r="I2" s="12" t="s">
        <v>63</v>
      </c>
    </row>
    <row r="3" ht="25.5" customHeight="1" spans="1:9">
      <c r="A3" s="4" t="s">
        <v>64</v>
      </c>
      <c r="B3" s="6" t="s">
        <v>65</v>
      </c>
      <c r="C3" s="7" t="s">
        <v>66</v>
      </c>
      <c r="D3" s="7" t="s">
        <v>67</v>
      </c>
      <c r="E3" s="7">
        <v>210336</v>
      </c>
      <c r="F3" s="7"/>
      <c r="G3" s="7">
        <v>5662501.27</v>
      </c>
      <c r="H3" s="7">
        <v>699813.8</v>
      </c>
      <c r="I3" s="13">
        <v>1938549.13</v>
      </c>
    </row>
    <row r="4" ht="25.5" customHeight="1" spans="1:9">
      <c r="A4" s="4" t="s">
        <v>68</v>
      </c>
      <c r="B4" s="6" t="s">
        <v>69</v>
      </c>
      <c r="C4" s="7">
        <v>6094395.67</v>
      </c>
      <c r="D4" s="7">
        <v>5092112.35</v>
      </c>
      <c r="E4" s="7">
        <v>1423703.82</v>
      </c>
      <c r="F4" s="7"/>
      <c r="G4" s="7">
        <v>339472.09</v>
      </c>
      <c r="H4" s="7">
        <v>159604.25</v>
      </c>
      <c r="I4" s="13">
        <v>503206.98</v>
      </c>
    </row>
    <row r="5" ht="36.75" customHeight="1" spans="1:9">
      <c r="A5" s="4" t="s">
        <v>70</v>
      </c>
      <c r="B5" s="6" t="s">
        <v>71</v>
      </c>
      <c r="C5" s="7">
        <v>2042992.26</v>
      </c>
      <c r="D5" s="7">
        <v>1631209.26</v>
      </c>
      <c r="E5" s="7"/>
      <c r="F5" s="7"/>
      <c r="G5" s="7">
        <v>177713.55</v>
      </c>
      <c r="H5" s="7">
        <v>65382.02</v>
      </c>
      <c r="I5" s="13">
        <v>168687.43</v>
      </c>
    </row>
    <row r="6" ht="25.5" customHeight="1" spans="1:9">
      <c r="A6" s="4" t="s">
        <v>72</v>
      </c>
      <c r="B6" s="6" t="s">
        <v>73</v>
      </c>
      <c r="C6" s="7">
        <v>890579.62</v>
      </c>
      <c r="D6" s="7">
        <v>693337.47</v>
      </c>
      <c r="E6" s="7"/>
      <c r="F6" s="7"/>
      <c r="G6" s="7">
        <v>90410.01</v>
      </c>
      <c r="H6" s="7">
        <v>33298.04</v>
      </c>
      <c r="I6" s="13">
        <v>73534.1</v>
      </c>
    </row>
    <row r="7" ht="36.75" customHeight="1" spans="1:9">
      <c r="A7" s="4" t="s">
        <v>74</v>
      </c>
      <c r="B7" s="6" t="s">
        <v>75</v>
      </c>
      <c r="C7" s="7">
        <v>1141880.97</v>
      </c>
      <c r="D7" s="7">
        <v>667285.55</v>
      </c>
      <c r="E7" s="7">
        <v>288000</v>
      </c>
      <c r="F7" s="7"/>
      <c r="G7" s="7">
        <v>67694.47</v>
      </c>
      <c r="H7" s="7">
        <v>24617.2</v>
      </c>
      <c r="I7" s="13">
        <v>94283.75</v>
      </c>
    </row>
    <row r="8" ht="25.5" customHeight="1" spans="1:9">
      <c r="A8" s="4" t="s">
        <v>76</v>
      </c>
      <c r="B8" s="6" t="s">
        <v>77</v>
      </c>
      <c r="C8" s="7">
        <v>1052802.18</v>
      </c>
      <c r="D8" s="7">
        <v>862083.95</v>
      </c>
      <c r="E8" s="7"/>
      <c r="F8" s="7"/>
      <c r="G8" s="7">
        <v>75881.13</v>
      </c>
      <c r="H8" s="7">
        <v>27908.48</v>
      </c>
      <c r="I8" s="13">
        <v>86928.62</v>
      </c>
    </row>
    <row r="9" ht="25.5" customHeight="1" spans="1:9">
      <c r="A9" s="4" t="s">
        <v>78</v>
      </c>
      <c r="B9" s="6" t="s">
        <v>79</v>
      </c>
      <c r="C9" s="7">
        <v>518852.69</v>
      </c>
      <c r="D9" s="7">
        <v>415889.85</v>
      </c>
      <c r="E9" s="7"/>
      <c r="F9" s="7"/>
      <c r="G9" s="7">
        <v>43745.5</v>
      </c>
      <c r="H9" s="7">
        <v>16376.29</v>
      </c>
      <c r="I9" s="13">
        <v>42841.05</v>
      </c>
    </row>
    <row r="10" ht="25.5" customHeight="1" spans="1:9">
      <c r="A10" s="4" t="s">
        <v>80</v>
      </c>
      <c r="B10" s="6" t="s">
        <v>81</v>
      </c>
      <c r="C10" s="7">
        <v>589241.57</v>
      </c>
      <c r="D10" s="7">
        <v>540000</v>
      </c>
      <c r="E10" s="7">
        <v>540000</v>
      </c>
      <c r="F10" s="7"/>
      <c r="G10" s="7">
        <v>588.6</v>
      </c>
      <c r="H10" s="7"/>
      <c r="I10" s="13">
        <v>48652.97</v>
      </c>
    </row>
    <row r="11" ht="25.5" customHeight="1" spans="1:9">
      <c r="A11" s="4" t="s">
        <v>82</v>
      </c>
      <c r="B11" s="6" t="s">
        <v>83</v>
      </c>
      <c r="C11" s="7">
        <v>158773.24</v>
      </c>
      <c r="D11" s="7">
        <v>130083.01</v>
      </c>
      <c r="E11" s="7"/>
      <c r="F11" s="7"/>
      <c r="G11" s="7">
        <v>11316.1</v>
      </c>
      <c r="H11" s="7">
        <v>4264.41</v>
      </c>
      <c r="I11" s="13">
        <v>13109.72</v>
      </c>
    </row>
    <row r="12" ht="25.5" customHeight="1" spans="1:9">
      <c r="A12" s="4" t="s">
        <v>84</v>
      </c>
      <c r="B12" s="6" t="s">
        <v>85</v>
      </c>
      <c r="C12" s="7" t="s">
        <v>86</v>
      </c>
      <c r="D12" s="7" t="s">
        <v>87</v>
      </c>
      <c r="E12" s="7">
        <v>142415</v>
      </c>
      <c r="F12" s="7"/>
      <c r="G12" s="7">
        <v>4364025.93</v>
      </c>
      <c r="H12" s="7">
        <v>527085.64</v>
      </c>
      <c r="I12" s="13">
        <v>1468058.81</v>
      </c>
    </row>
    <row r="13" ht="25.5" customHeight="1" spans="1:9">
      <c r="A13" s="4" t="s">
        <v>88</v>
      </c>
      <c r="B13" s="6" t="s">
        <v>89</v>
      </c>
      <c r="C13" s="7">
        <v>4638440.84</v>
      </c>
      <c r="D13" s="7">
        <v>3875810.89</v>
      </c>
      <c r="E13" s="7">
        <v>1097763.72</v>
      </c>
      <c r="F13" s="7"/>
      <c r="G13" s="7">
        <v>258448.98</v>
      </c>
      <c r="H13" s="7">
        <v>121190.44</v>
      </c>
      <c r="I13" s="13">
        <v>382990.53</v>
      </c>
    </row>
    <row r="14" ht="36.75" customHeight="1" spans="1:9">
      <c r="A14" s="4" t="s">
        <v>90</v>
      </c>
      <c r="B14" s="6" t="s">
        <v>91</v>
      </c>
      <c r="C14" s="7">
        <v>1558616.24</v>
      </c>
      <c r="D14" s="7">
        <v>1237624.32</v>
      </c>
      <c r="E14" s="7"/>
      <c r="F14" s="7"/>
      <c r="G14" s="7">
        <v>140559.27</v>
      </c>
      <c r="H14" s="7">
        <v>51739.57</v>
      </c>
      <c r="I14" s="13">
        <v>128693.08</v>
      </c>
    </row>
    <row r="15" ht="25.5" customHeight="1" spans="1:9">
      <c r="A15" s="4" t="s">
        <v>92</v>
      </c>
      <c r="B15" s="6" t="s">
        <v>93</v>
      </c>
      <c r="C15" s="7">
        <v>729227.89</v>
      </c>
      <c r="D15" s="7">
        <v>569102.97</v>
      </c>
      <c r="E15" s="7"/>
      <c r="F15" s="7"/>
      <c r="G15" s="7">
        <v>73018.79</v>
      </c>
      <c r="H15" s="7">
        <v>26894.65</v>
      </c>
      <c r="I15" s="13">
        <v>60211.48</v>
      </c>
    </row>
    <row r="16" ht="36.75" customHeight="1" spans="1:9">
      <c r="A16" s="4" t="s">
        <v>94</v>
      </c>
      <c r="B16" s="6" t="s">
        <v>95</v>
      </c>
      <c r="C16" s="7">
        <v>761254.4</v>
      </c>
      <c r="D16" s="7">
        <v>450082.96</v>
      </c>
      <c r="E16" s="7">
        <v>195000</v>
      </c>
      <c r="F16" s="7"/>
      <c r="G16" s="7">
        <v>39116.18</v>
      </c>
      <c r="H16" s="7">
        <v>14199.39</v>
      </c>
      <c r="I16" s="13">
        <v>62855.87</v>
      </c>
    </row>
    <row r="17" ht="25.5" customHeight="1" spans="1:9">
      <c r="A17" s="4" t="s">
        <v>96</v>
      </c>
      <c r="B17" s="6" t="s">
        <v>97</v>
      </c>
      <c r="C17" s="7">
        <v>812396.97</v>
      </c>
      <c r="D17" s="7">
        <v>663204.65</v>
      </c>
      <c r="E17" s="7"/>
      <c r="F17" s="7"/>
      <c r="G17" s="7">
        <v>60030.18</v>
      </c>
      <c r="H17" s="7">
        <v>22083.49</v>
      </c>
      <c r="I17" s="13">
        <v>67078.65</v>
      </c>
    </row>
    <row r="18" ht="25.5" customHeight="1" spans="1:9">
      <c r="A18" s="4" t="s">
        <v>98</v>
      </c>
      <c r="B18" s="6" t="s">
        <v>99</v>
      </c>
      <c r="C18" s="7">
        <v>378362.42</v>
      </c>
      <c r="D18" s="7">
        <v>304433.72</v>
      </c>
      <c r="E18" s="7"/>
      <c r="F18" s="7"/>
      <c r="G18" s="7">
        <v>31058.62</v>
      </c>
      <c r="H18" s="7">
        <v>11629.15</v>
      </c>
      <c r="I18" s="13">
        <v>31240.93</v>
      </c>
    </row>
    <row r="19" ht="25.5" customHeight="1" spans="1:9">
      <c r="A19" s="4" t="s">
        <v>100</v>
      </c>
      <c r="B19" s="6" t="s">
        <v>101</v>
      </c>
      <c r="C19" s="7">
        <v>501946.53</v>
      </c>
      <c r="D19" s="7">
        <v>460000</v>
      </c>
      <c r="E19" s="7">
        <v>460000</v>
      </c>
      <c r="F19" s="7"/>
      <c r="G19" s="7">
        <v>501.4</v>
      </c>
      <c r="H19" s="7"/>
      <c r="I19" s="13">
        <v>41445.13</v>
      </c>
    </row>
    <row r="20" ht="25.5" customHeight="1" spans="1:9">
      <c r="A20" s="4" t="s">
        <v>102</v>
      </c>
      <c r="B20" s="6" t="s">
        <v>103</v>
      </c>
      <c r="C20" s="7">
        <v>97739.3</v>
      </c>
      <c r="D20" s="7">
        <v>82998.93</v>
      </c>
      <c r="E20" s="7"/>
      <c r="F20" s="7"/>
      <c r="G20" s="7">
        <v>4785.87</v>
      </c>
      <c r="H20" s="7">
        <v>1884.28</v>
      </c>
      <c r="I20" s="13">
        <v>8070.22</v>
      </c>
    </row>
    <row r="21" ht="25.5" customHeight="1" spans="1:9">
      <c r="A21" s="4" t="s">
        <v>104</v>
      </c>
      <c r="B21" s="6" t="s">
        <v>105</v>
      </c>
      <c r="C21" s="7" t="s">
        <v>86</v>
      </c>
      <c r="D21" s="7" t="s">
        <v>87</v>
      </c>
      <c r="E21" s="7">
        <v>142415</v>
      </c>
      <c r="F21" s="7"/>
      <c r="G21" s="7">
        <v>4364025.93</v>
      </c>
      <c r="H21" s="7">
        <v>527085.64</v>
      </c>
      <c r="I21" s="13">
        <v>1468058.81</v>
      </c>
    </row>
    <row r="22" ht="25.5" customHeight="1" spans="1:9">
      <c r="A22" s="4" t="s">
        <v>106</v>
      </c>
      <c r="B22" s="6" t="s">
        <v>107</v>
      </c>
      <c r="C22" s="7">
        <v>4638440.84</v>
      </c>
      <c r="D22" s="7">
        <v>3875810.89</v>
      </c>
      <c r="E22" s="7">
        <v>1097763.72</v>
      </c>
      <c r="F22" s="7"/>
      <c r="G22" s="7">
        <v>258448.98</v>
      </c>
      <c r="H22" s="7">
        <v>121190.44</v>
      </c>
      <c r="I22" s="13">
        <v>382990.53</v>
      </c>
    </row>
    <row r="23" ht="36.75" customHeight="1" spans="1:9">
      <c r="A23" s="4" t="s">
        <v>108</v>
      </c>
      <c r="B23" s="6" t="s">
        <v>109</v>
      </c>
      <c r="C23" s="7">
        <v>1558616.24</v>
      </c>
      <c r="D23" s="7">
        <v>1237624.32</v>
      </c>
      <c r="E23" s="7"/>
      <c r="F23" s="7"/>
      <c r="G23" s="7">
        <v>140559.27</v>
      </c>
      <c r="H23" s="7">
        <v>51739.57</v>
      </c>
      <c r="I23" s="13">
        <v>128693.08</v>
      </c>
    </row>
    <row r="24" ht="25.5" customHeight="1" spans="1:9">
      <c r="A24" s="8" t="s">
        <v>110</v>
      </c>
      <c r="B24" s="9" t="s">
        <v>111</v>
      </c>
      <c r="C24" s="10">
        <v>729227.89</v>
      </c>
      <c r="D24" s="10">
        <v>569102.97</v>
      </c>
      <c r="E24" s="10"/>
      <c r="F24" s="10"/>
      <c r="G24" s="10">
        <v>73018.79</v>
      </c>
      <c r="H24" s="10">
        <v>26894.65</v>
      </c>
      <c r="I24" s="14">
        <v>60211.48</v>
      </c>
    </row>
    <row r="25" ht="22.5" customHeight="1" spans="1:9">
      <c r="A25" s="2" t="s">
        <v>54</v>
      </c>
      <c r="B25" s="3" t="s">
        <v>55</v>
      </c>
      <c r="C25" s="3" t="s">
        <v>56</v>
      </c>
      <c r="D25" s="3" t="s">
        <v>57</v>
      </c>
      <c r="E25" s="3"/>
      <c r="F25" s="3"/>
      <c r="G25" s="3"/>
      <c r="H25" s="3"/>
      <c r="I25" s="11"/>
    </row>
    <row r="26" ht="25.5" customHeight="1" spans="1:9">
      <c r="A26" s="4"/>
      <c r="B26" s="5"/>
      <c r="C26" s="5"/>
      <c r="D26" s="5" t="s">
        <v>58</v>
      </c>
      <c r="E26" s="5" t="s">
        <v>59</v>
      </c>
      <c r="F26" s="5" t="s">
        <v>60</v>
      </c>
      <c r="G26" s="5" t="s">
        <v>61</v>
      </c>
      <c r="H26" s="5" t="s">
        <v>62</v>
      </c>
      <c r="I26" s="12" t="s">
        <v>63</v>
      </c>
    </row>
    <row r="27" ht="36.75" customHeight="1" spans="1:9">
      <c r="A27" s="4" t="s">
        <v>112</v>
      </c>
      <c r="B27" s="6" t="s">
        <v>113</v>
      </c>
      <c r="C27" s="7">
        <v>761254.4</v>
      </c>
      <c r="D27" s="7">
        <v>450082.96</v>
      </c>
      <c r="E27" s="7">
        <v>195000</v>
      </c>
      <c r="F27" s="7"/>
      <c r="G27" s="7">
        <v>39116.18</v>
      </c>
      <c r="H27" s="7">
        <v>14199.39</v>
      </c>
      <c r="I27" s="13">
        <v>62855.87</v>
      </c>
    </row>
    <row r="28" ht="25.5" customHeight="1" spans="1:9">
      <c r="A28" s="4" t="s">
        <v>114</v>
      </c>
      <c r="B28" s="6" t="s">
        <v>115</v>
      </c>
      <c r="C28" s="7">
        <v>812396.97</v>
      </c>
      <c r="D28" s="7">
        <v>663204.65</v>
      </c>
      <c r="E28" s="7"/>
      <c r="F28" s="7"/>
      <c r="G28" s="7">
        <v>60030.18</v>
      </c>
      <c r="H28" s="7">
        <v>22083.49</v>
      </c>
      <c r="I28" s="13">
        <v>67078.65</v>
      </c>
    </row>
    <row r="29" ht="25.5" customHeight="1" spans="1:9">
      <c r="A29" s="4" t="s">
        <v>116</v>
      </c>
      <c r="B29" s="6" t="s">
        <v>117</v>
      </c>
      <c r="C29" s="7">
        <v>378362.42</v>
      </c>
      <c r="D29" s="7">
        <v>304433.72</v>
      </c>
      <c r="E29" s="7"/>
      <c r="F29" s="7"/>
      <c r="G29" s="7">
        <v>31058.62</v>
      </c>
      <c r="H29" s="7">
        <v>11629.15</v>
      </c>
      <c r="I29" s="13">
        <v>31240.93</v>
      </c>
    </row>
    <row r="30" ht="25.5" customHeight="1" spans="1:9">
      <c r="A30" s="4" t="s">
        <v>118</v>
      </c>
      <c r="B30" s="6" t="s">
        <v>119</v>
      </c>
      <c r="C30" s="7">
        <v>501946.53</v>
      </c>
      <c r="D30" s="7">
        <v>460000</v>
      </c>
      <c r="E30" s="7">
        <v>460000</v>
      </c>
      <c r="F30" s="7"/>
      <c r="G30" s="7">
        <v>501.4</v>
      </c>
      <c r="H30" s="7"/>
      <c r="I30" s="13">
        <v>41445.13</v>
      </c>
    </row>
    <row r="31" ht="25.5" customHeight="1" spans="1:9">
      <c r="A31" s="4" t="s">
        <v>120</v>
      </c>
      <c r="B31" s="6" t="s">
        <v>121</v>
      </c>
      <c r="C31" s="7">
        <v>97739.3</v>
      </c>
      <c r="D31" s="7">
        <v>82998.93</v>
      </c>
      <c r="E31" s="7"/>
      <c r="F31" s="7"/>
      <c r="G31" s="7">
        <v>4785.87</v>
      </c>
      <c r="H31" s="7">
        <v>1884.28</v>
      </c>
      <c r="I31" s="13">
        <v>8070.22</v>
      </c>
    </row>
    <row r="32" ht="25.5" customHeight="1" spans="1:9">
      <c r="A32" s="4" t="s">
        <v>122</v>
      </c>
      <c r="B32" s="6" t="s">
        <v>123</v>
      </c>
      <c r="C32" s="7" t="s">
        <v>124</v>
      </c>
      <c r="D32" s="7" t="s">
        <v>125</v>
      </c>
      <c r="E32" s="7">
        <v>210336</v>
      </c>
      <c r="F32" s="7"/>
      <c r="G32" s="7">
        <v>5553481.96</v>
      </c>
      <c r="H32" s="7">
        <v>689334.3</v>
      </c>
      <c r="I32" s="13">
        <v>1914906.57</v>
      </c>
    </row>
    <row r="33" ht="25.5" customHeight="1" spans="1:9">
      <c r="A33" s="4" t="s">
        <v>126</v>
      </c>
      <c r="B33" s="6" t="s">
        <v>127</v>
      </c>
      <c r="C33" s="7">
        <v>6065749.35</v>
      </c>
      <c r="D33" s="7">
        <v>5068194.43</v>
      </c>
      <c r="E33" s="7">
        <v>1418334.91</v>
      </c>
      <c r="F33" s="7"/>
      <c r="G33" s="7">
        <v>337882.43</v>
      </c>
      <c r="H33" s="7">
        <v>158830.8</v>
      </c>
      <c r="I33" s="13">
        <v>500841.69</v>
      </c>
    </row>
    <row r="34" ht="36.75" customHeight="1" spans="1:9">
      <c r="A34" s="4" t="s">
        <v>128</v>
      </c>
      <c r="B34" s="6" t="s">
        <v>129</v>
      </c>
      <c r="C34" s="7">
        <v>2042992.26</v>
      </c>
      <c r="D34" s="7">
        <v>1631209.26</v>
      </c>
      <c r="E34" s="7"/>
      <c r="F34" s="7"/>
      <c r="G34" s="7">
        <v>177713.55</v>
      </c>
      <c r="H34" s="7">
        <v>65382.02</v>
      </c>
      <c r="I34" s="13">
        <v>168687.43</v>
      </c>
    </row>
    <row r="35" ht="25.5" customHeight="1" spans="1:9">
      <c r="A35" s="4" t="s">
        <v>130</v>
      </c>
      <c r="B35" s="6" t="s">
        <v>131</v>
      </c>
      <c r="C35" s="7">
        <v>887758.34</v>
      </c>
      <c r="D35" s="7">
        <v>691154.46</v>
      </c>
      <c r="E35" s="7"/>
      <c r="F35" s="7"/>
      <c r="G35" s="7">
        <v>90113.03</v>
      </c>
      <c r="H35" s="7">
        <v>33189.7</v>
      </c>
      <c r="I35" s="13">
        <v>73301.15</v>
      </c>
    </row>
    <row r="36" ht="36.75" customHeight="1" spans="1:9">
      <c r="A36" s="4" t="s">
        <v>132</v>
      </c>
      <c r="B36" s="6" t="s">
        <v>133</v>
      </c>
      <c r="C36" s="7">
        <v>1137372.89</v>
      </c>
      <c r="D36" s="7">
        <v>663129.05</v>
      </c>
      <c r="E36" s="7">
        <v>288000</v>
      </c>
      <c r="F36" s="7"/>
      <c r="G36" s="7">
        <v>67706.83</v>
      </c>
      <c r="H36" s="7">
        <v>24625.49</v>
      </c>
      <c r="I36" s="13">
        <v>93911.52</v>
      </c>
    </row>
    <row r="37" ht="25.5" customHeight="1" spans="1:9">
      <c r="A37" s="4" t="s">
        <v>134</v>
      </c>
      <c r="B37" s="6" t="s">
        <v>135</v>
      </c>
      <c r="C37" s="7">
        <v>1051274.84</v>
      </c>
      <c r="D37" s="7">
        <v>858526.01</v>
      </c>
      <c r="E37" s="7"/>
      <c r="F37" s="7"/>
      <c r="G37" s="7">
        <v>77447.78</v>
      </c>
      <c r="H37" s="7">
        <v>28498.54</v>
      </c>
      <c r="I37" s="13">
        <v>86802.51</v>
      </c>
    </row>
    <row r="38" ht="25.5" customHeight="1" spans="1:9">
      <c r="A38" s="4" t="s">
        <v>136</v>
      </c>
      <c r="B38" s="6" t="s">
        <v>137</v>
      </c>
      <c r="C38" s="7">
        <v>518852.69</v>
      </c>
      <c r="D38" s="7">
        <v>415889.85</v>
      </c>
      <c r="E38" s="7"/>
      <c r="F38" s="7"/>
      <c r="G38" s="7">
        <v>43745.5</v>
      </c>
      <c r="H38" s="7">
        <v>16376.29</v>
      </c>
      <c r="I38" s="13">
        <v>42841.05</v>
      </c>
    </row>
    <row r="39" ht="25.5" customHeight="1" spans="1:9">
      <c r="A39" s="4" t="s">
        <v>138</v>
      </c>
      <c r="B39" s="6" t="s">
        <v>139</v>
      </c>
      <c r="C39" s="7">
        <v>589241.57</v>
      </c>
      <c r="D39" s="7">
        <v>540000</v>
      </c>
      <c r="E39" s="7">
        <v>540000</v>
      </c>
      <c r="F39" s="7"/>
      <c r="G39" s="7">
        <v>588.6</v>
      </c>
      <c r="H39" s="7"/>
      <c r="I39" s="13">
        <v>48652.97</v>
      </c>
    </row>
    <row r="40" ht="25.5" customHeight="1" spans="1:9">
      <c r="A40" s="4" t="s">
        <v>140</v>
      </c>
      <c r="B40" s="6" t="s">
        <v>141</v>
      </c>
      <c r="C40" s="7">
        <v>154804.14</v>
      </c>
      <c r="D40" s="7">
        <v>126206.44</v>
      </c>
      <c r="E40" s="7"/>
      <c r="F40" s="7"/>
      <c r="G40" s="7">
        <v>11666.22</v>
      </c>
      <c r="H40" s="7">
        <v>4149.49</v>
      </c>
      <c r="I40" s="13">
        <v>12781.99</v>
      </c>
    </row>
    <row r="41" ht="25.5" customHeight="1" spans="1:9">
      <c r="A41" s="4" t="s">
        <v>142</v>
      </c>
      <c r="B41" s="6" t="s">
        <v>143</v>
      </c>
      <c r="C41" s="7" t="s">
        <v>144</v>
      </c>
      <c r="D41" s="7" t="s">
        <v>145</v>
      </c>
      <c r="E41" s="7">
        <v>170898</v>
      </c>
      <c r="F41" s="7"/>
      <c r="G41" s="7">
        <v>4424087.69</v>
      </c>
      <c r="H41" s="7">
        <v>537634.15</v>
      </c>
      <c r="I41" s="13">
        <v>1502808.01</v>
      </c>
    </row>
    <row r="42" ht="25.5" customHeight="1" spans="1:9">
      <c r="A42" s="4" t="s">
        <v>146</v>
      </c>
      <c r="B42" s="6" t="s">
        <v>147</v>
      </c>
      <c r="C42" s="7">
        <v>4737519.34</v>
      </c>
      <c r="D42" s="7">
        <v>3958589.16</v>
      </c>
      <c r="E42" s="7">
        <v>1115205.13</v>
      </c>
      <c r="F42" s="7"/>
      <c r="G42" s="7">
        <v>263981.43</v>
      </c>
      <c r="H42" s="7">
        <v>123777.43</v>
      </c>
      <c r="I42" s="13">
        <v>391171.32</v>
      </c>
    </row>
    <row r="43" ht="36.75" customHeight="1" spans="1:9">
      <c r="A43" s="4" t="s">
        <v>148</v>
      </c>
      <c r="B43" s="6" t="s">
        <v>149</v>
      </c>
      <c r="C43" s="7">
        <v>1593156.12</v>
      </c>
      <c r="D43" s="7">
        <v>1274833.5</v>
      </c>
      <c r="E43" s="7"/>
      <c r="F43" s="7"/>
      <c r="G43" s="7">
        <v>136546.96</v>
      </c>
      <c r="H43" s="7">
        <v>50230.66</v>
      </c>
      <c r="I43" s="13">
        <v>131545</v>
      </c>
    </row>
    <row r="44" ht="25.5" customHeight="1" spans="1:9">
      <c r="A44" s="4" t="s">
        <v>150</v>
      </c>
      <c r="B44" s="6" t="s">
        <v>151</v>
      </c>
      <c r="C44" s="7">
        <v>733457.85</v>
      </c>
      <c r="D44" s="7">
        <v>572810.36</v>
      </c>
      <c r="E44" s="7"/>
      <c r="F44" s="7"/>
      <c r="G44" s="7">
        <v>73145.39</v>
      </c>
      <c r="H44" s="7">
        <v>26941.36</v>
      </c>
      <c r="I44" s="13">
        <v>60560.74</v>
      </c>
    </row>
    <row r="45" ht="36.75" customHeight="1" spans="1:9">
      <c r="A45" s="4" t="s">
        <v>152</v>
      </c>
      <c r="B45" s="6" t="s">
        <v>153</v>
      </c>
      <c r="C45" s="7">
        <v>847082.68</v>
      </c>
      <c r="D45" s="7">
        <v>475013.26</v>
      </c>
      <c r="E45" s="7">
        <v>234000</v>
      </c>
      <c r="F45" s="7"/>
      <c r="G45" s="7">
        <v>49959.83</v>
      </c>
      <c r="H45" s="7">
        <v>18166.98</v>
      </c>
      <c r="I45" s="13">
        <v>69942.61</v>
      </c>
    </row>
    <row r="46" ht="25.5" customHeight="1" spans="1:9">
      <c r="A46" s="4" t="s">
        <v>154</v>
      </c>
      <c r="B46" s="6" t="s">
        <v>155</v>
      </c>
      <c r="C46" s="7">
        <v>833795.37</v>
      </c>
      <c r="D46" s="7">
        <v>680801.31</v>
      </c>
      <c r="E46" s="7"/>
      <c r="F46" s="7"/>
      <c r="G46" s="7">
        <v>61518.38</v>
      </c>
      <c r="H46" s="7">
        <v>22630.19</v>
      </c>
      <c r="I46" s="13">
        <v>68845.49</v>
      </c>
    </row>
    <row r="47" ht="25.5" customHeight="1" spans="1:9">
      <c r="A47" s="4" t="s">
        <v>156</v>
      </c>
      <c r="B47" s="6" t="s">
        <v>157</v>
      </c>
      <c r="C47" s="7">
        <v>407392.13</v>
      </c>
      <c r="D47" s="7">
        <v>327078.79</v>
      </c>
      <c r="E47" s="7"/>
      <c r="F47" s="7"/>
      <c r="G47" s="7">
        <v>33951.99</v>
      </c>
      <c r="H47" s="7">
        <v>12723.47</v>
      </c>
      <c r="I47" s="13">
        <v>33637.88</v>
      </c>
    </row>
    <row r="48" ht="25.5" customHeight="1" spans="1:9">
      <c r="A48" s="8" t="s">
        <v>158</v>
      </c>
      <c r="B48" s="9" t="s">
        <v>159</v>
      </c>
      <c r="C48" s="10">
        <v>501946.53</v>
      </c>
      <c r="D48" s="10">
        <v>460000</v>
      </c>
      <c r="E48" s="10">
        <v>460000</v>
      </c>
      <c r="F48" s="10"/>
      <c r="G48" s="10">
        <v>501.4</v>
      </c>
      <c r="H48" s="10"/>
      <c r="I48" s="14">
        <v>41445.13</v>
      </c>
    </row>
    <row r="49" ht="22.5" customHeight="1" spans="1:9">
      <c r="A49" s="2" t="s">
        <v>54</v>
      </c>
      <c r="B49" s="3" t="s">
        <v>55</v>
      </c>
      <c r="C49" s="3" t="s">
        <v>56</v>
      </c>
      <c r="D49" s="3" t="s">
        <v>57</v>
      </c>
      <c r="E49" s="3"/>
      <c r="F49" s="3"/>
      <c r="G49" s="3"/>
      <c r="H49" s="3"/>
      <c r="I49" s="11"/>
    </row>
    <row r="50" ht="25.5" customHeight="1" spans="1:9">
      <c r="A50" s="4"/>
      <c r="B50" s="5"/>
      <c r="C50" s="5"/>
      <c r="D50" s="5" t="s">
        <v>58</v>
      </c>
      <c r="E50" s="5" t="s">
        <v>59</v>
      </c>
      <c r="F50" s="5" t="s">
        <v>60</v>
      </c>
      <c r="G50" s="5" t="s">
        <v>61</v>
      </c>
      <c r="H50" s="5" t="s">
        <v>62</v>
      </c>
      <c r="I50" s="12" t="s">
        <v>63</v>
      </c>
    </row>
    <row r="51" ht="25.5" customHeight="1" spans="1:9">
      <c r="A51" s="4" t="s">
        <v>160</v>
      </c>
      <c r="B51" s="6" t="s">
        <v>161</v>
      </c>
      <c r="C51" s="7">
        <v>103712.68</v>
      </c>
      <c r="D51" s="7">
        <v>78046.42</v>
      </c>
      <c r="E51" s="7"/>
      <c r="F51" s="7"/>
      <c r="G51" s="7">
        <v>12863.24</v>
      </c>
      <c r="H51" s="7">
        <v>4239.59</v>
      </c>
      <c r="I51" s="13">
        <v>8563.43</v>
      </c>
    </row>
    <row r="52" ht="25.5" customHeight="1" spans="1:9">
      <c r="A52" s="4" t="s">
        <v>162</v>
      </c>
      <c r="B52" s="6" t="s">
        <v>163</v>
      </c>
      <c r="C52" s="7" t="s">
        <v>164</v>
      </c>
      <c r="D52" s="7" t="s">
        <v>165</v>
      </c>
      <c r="E52" s="7">
        <v>170898</v>
      </c>
      <c r="F52" s="7"/>
      <c r="G52" s="7">
        <v>4221401.02</v>
      </c>
      <c r="H52" s="7">
        <v>535294.42</v>
      </c>
      <c r="I52" s="13">
        <v>1488258.07</v>
      </c>
    </row>
    <row r="53" ht="25.5" customHeight="1" spans="1:9">
      <c r="A53" s="4" t="s">
        <v>166</v>
      </c>
      <c r="B53" s="6" t="s">
        <v>167</v>
      </c>
      <c r="C53" s="7">
        <v>4764643.03</v>
      </c>
      <c r="D53" s="7">
        <v>3980915.17</v>
      </c>
      <c r="E53" s="7">
        <v>1119411.23</v>
      </c>
      <c r="F53" s="7"/>
      <c r="G53" s="7">
        <v>265470.13</v>
      </c>
      <c r="H53" s="7">
        <v>124846.84</v>
      </c>
      <c r="I53" s="13">
        <v>393410.89</v>
      </c>
    </row>
    <row r="54" ht="36.75" customHeight="1" spans="1:9">
      <c r="A54" s="4" t="s">
        <v>168</v>
      </c>
      <c r="B54" s="6" t="s">
        <v>169</v>
      </c>
      <c r="C54" s="7">
        <v>1599600.24</v>
      </c>
      <c r="D54" s="7">
        <v>1279820.04</v>
      </c>
      <c r="E54" s="7"/>
      <c r="F54" s="7"/>
      <c r="G54" s="7">
        <v>137222.93</v>
      </c>
      <c r="H54" s="7">
        <v>50480.19</v>
      </c>
      <c r="I54" s="13">
        <v>132077.08</v>
      </c>
    </row>
    <row r="55" ht="25.5" customHeight="1" spans="1:9">
      <c r="A55" s="4" t="s">
        <v>170</v>
      </c>
      <c r="B55" s="6" t="s">
        <v>171</v>
      </c>
      <c r="C55" s="7">
        <v>733457.86</v>
      </c>
      <c r="D55" s="7">
        <v>572810.36</v>
      </c>
      <c r="E55" s="7"/>
      <c r="F55" s="7"/>
      <c r="G55" s="7">
        <v>73145.4</v>
      </c>
      <c r="H55" s="7">
        <v>26941.36</v>
      </c>
      <c r="I55" s="13">
        <v>60560.74</v>
      </c>
    </row>
    <row r="56" ht="36.75" customHeight="1" spans="1:9">
      <c r="A56" s="4" t="s">
        <v>172</v>
      </c>
      <c r="B56" s="6" t="s">
        <v>173</v>
      </c>
      <c r="C56" s="7">
        <v>847082.68</v>
      </c>
      <c r="D56" s="7">
        <v>475013.26</v>
      </c>
      <c r="E56" s="7">
        <v>234000</v>
      </c>
      <c r="F56" s="7"/>
      <c r="G56" s="7">
        <v>49959.83</v>
      </c>
      <c r="H56" s="7">
        <v>18166.98</v>
      </c>
      <c r="I56" s="13">
        <v>69942.61</v>
      </c>
    </row>
    <row r="57" ht="25.5" customHeight="1" spans="1:9">
      <c r="A57" s="4" t="s">
        <v>174</v>
      </c>
      <c r="B57" s="6" t="s">
        <v>175</v>
      </c>
      <c r="C57" s="7">
        <v>833789.28</v>
      </c>
      <c r="D57" s="7">
        <v>680797.3</v>
      </c>
      <c r="E57" s="7"/>
      <c r="F57" s="7"/>
      <c r="G57" s="7">
        <v>61517.23</v>
      </c>
      <c r="H57" s="7">
        <v>22629.76</v>
      </c>
      <c r="I57" s="13">
        <v>68844.99</v>
      </c>
    </row>
    <row r="58" ht="25.5" customHeight="1" spans="1:9">
      <c r="A58" s="4" t="s">
        <v>176</v>
      </c>
      <c r="B58" s="6" t="s">
        <v>177</v>
      </c>
      <c r="C58" s="7">
        <v>407406.47</v>
      </c>
      <c r="D58" s="7">
        <v>327089.16</v>
      </c>
      <c r="E58" s="7"/>
      <c r="F58" s="7"/>
      <c r="G58" s="7">
        <v>33954.02</v>
      </c>
      <c r="H58" s="7">
        <v>12724.22</v>
      </c>
      <c r="I58" s="13">
        <v>33639.07</v>
      </c>
    </row>
    <row r="59" ht="25.5" customHeight="1" spans="1:9">
      <c r="A59" s="4" t="s">
        <v>178</v>
      </c>
      <c r="B59" s="6" t="s">
        <v>179</v>
      </c>
      <c r="C59" s="7">
        <v>501946.53</v>
      </c>
      <c r="D59" s="7">
        <v>460000</v>
      </c>
      <c r="E59" s="7">
        <v>460000</v>
      </c>
      <c r="F59" s="7"/>
      <c r="G59" s="7">
        <v>501.4</v>
      </c>
      <c r="H59" s="7"/>
      <c r="I59" s="13">
        <v>41445.13</v>
      </c>
    </row>
    <row r="60" ht="25.5" customHeight="1" spans="1:9">
      <c r="A60" s="4" t="s">
        <v>180</v>
      </c>
      <c r="B60" s="6" t="s">
        <v>181</v>
      </c>
      <c r="C60" s="7">
        <v>85204.21</v>
      </c>
      <c r="D60" s="7">
        <v>64136.32</v>
      </c>
      <c r="E60" s="7"/>
      <c r="F60" s="7"/>
      <c r="G60" s="7">
        <v>10545.56</v>
      </c>
      <c r="H60" s="7">
        <v>3487.12</v>
      </c>
      <c r="I60" s="13">
        <v>7035.21</v>
      </c>
    </row>
    <row r="61" ht="25.5" customHeight="1" spans="1:9">
      <c r="A61" s="4" t="s">
        <v>182</v>
      </c>
      <c r="B61" s="6" t="s">
        <v>183</v>
      </c>
      <c r="C61" s="7" t="s">
        <v>184</v>
      </c>
      <c r="D61" s="7" t="s">
        <v>185</v>
      </c>
      <c r="E61" s="7">
        <v>170898</v>
      </c>
      <c r="F61" s="7"/>
      <c r="G61" s="7">
        <v>4225868.02</v>
      </c>
      <c r="H61" s="7">
        <v>534367.01</v>
      </c>
      <c r="I61" s="13">
        <v>1487629.05</v>
      </c>
    </row>
    <row r="62" ht="25.5" customHeight="1" spans="1:9">
      <c r="A62" s="4" t="s">
        <v>186</v>
      </c>
      <c r="B62" s="6" t="s">
        <v>187</v>
      </c>
      <c r="C62" s="7">
        <v>4759215.27</v>
      </c>
      <c r="D62" s="7">
        <v>3976727.59</v>
      </c>
      <c r="E62" s="7">
        <v>1120816.01</v>
      </c>
      <c r="F62" s="7"/>
      <c r="G62" s="7">
        <v>265166.93</v>
      </c>
      <c r="H62" s="7">
        <v>124358.02</v>
      </c>
      <c r="I62" s="13">
        <v>392962.73</v>
      </c>
    </row>
    <row r="63" ht="36.75" customHeight="1" spans="1:9">
      <c r="A63" s="4" t="s">
        <v>188</v>
      </c>
      <c r="B63" s="6" t="s">
        <v>189</v>
      </c>
      <c r="C63" s="7">
        <v>1599855.76</v>
      </c>
      <c r="D63" s="7">
        <v>1280095.08</v>
      </c>
      <c r="E63" s="7"/>
      <c r="F63" s="7"/>
      <c r="G63" s="7">
        <v>137193.4</v>
      </c>
      <c r="H63" s="7">
        <v>50469.1</v>
      </c>
      <c r="I63" s="13">
        <v>132098.18</v>
      </c>
    </row>
    <row r="64" ht="25.5" customHeight="1" spans="1:9">
      <c r="A64" s="4" t="s">
        <v>190</v>
      </c>
      <c r="B64" s="6" t="s">
        <v>191</v>
      </c>
      <c r="C64" s="7">
        <v>733457.86</v>
      </c>
      <c r="D64" s="7">
        <v>572810.36</v>
      </c>
      <c r="E64" s="7"/>
      <c r="F64" s="7"/>
      <c r="G64" s="7">
        <v>73145.4</v>
      </c>
      <c r="H64" s="7">
        <v>26941.36</v>
      </c>
      <c r="I64" s="13">
        <v>60560.74</v>
      </c>
    </row>
    <row r="65" ht="36.75" customHeight="1" spans="1:9">
      <c r="A65" s="4" t="s">
        <v>192</v>
      </c>
      <c r="B65" s="6" t="s">
        <v>193</v>
      </c>
      <c r="C65" s="7">
        <v>847082.68</v>
      </c>
      <c r="D65" s="7">
        <v>475013.26</v>
      </c>
      <c r="E65" s="7">
        <v>234000</v>
      </c>
      <c r="F65" s="7"/>
      <c r="G65" s="7">
        <v>49959.83</v>
      </c>
      <c r="H65" s="7">
        <v>18166.98</v>
      </c>
      <c r="I65" s="13">
        <v>69942.61</v>
      </c>
    </row>
    <row r="66" ht="25.5" customHeight="1" spans="1:9">
      <c r="A66" s="4" t="s">
        <v>194</v>
      </c>
      <c r="B66" s="6" t="s">
        <v>195</v>
      </c>
      <c r="C66" s="7">
        <v>833790.28</v>
      </c>
      <c r="D66" s="7">
        <v>680797.96</v>
      </c>
      <c r="E66" s="7"/>
      <c r="F66" s="7"/>
      <c r="G66" s="7">
        <v>61517.42</v>
      </c>
      <c r="H66" s="7">
        <v>22629.83</v>
      </c>
      <c r="I66" s="13">
        <v>68845.07</v>
      </c>
    </row>
    <row r="67" ht="25.5" customHeight="1" spans="1:9">
      <c r="A67" s="4" t="s">
        <v>196</v>
      </c>
      <c r="B67" s="6" t="s">
        <v>197</v>
      </c>
      <c r="C67" s="7">
        <v>407377.34</v>
      </c>
      <c r="D67" s="7">
        <v>327069.64</v>
      </c>
      <c r="E67" s="7"/>
      <c r="F67" s="7"/>
      <c r="G67" s="7">
        <v>33948.78</v>
      </c>
      <c r="H67" s="7">
        <v>12722.26</v>
      </c>
      <c r="I67" s="13">
        <v>33636.66</v>
      </c>
    </row>
    <row r="68" ht="25.5" customHeight="1" spans="1:9">
      <c r="A68" s="4" t="s">
        <v>198</v>
      </c>
      <c r="B68" s="6" t="s">
        <v>199</v>
      </c>
      <c r="C68" s="7">
        <v>501946.53</v>
      </c>
      <c r="D68" s="7">
        <v>460000</v>
      </c>
      <c r="E68" s="7">
        <v>460000</v>
      </c>
      <c r="F68" s="7"/>
      <c r="G68" s="7">
        <v>501.4</v>
      </c>
      <c r="H68" s="7"/>
      <c r="I68" s="13">
        <v>41445.13</v>
      </c>
    </row>
    <row r="69" ht="25.5" customHeight="1" spans="1:9">
      <c r="A69" s="4" t="s">
        <v>200</v>
      </c>
      <c r="B69" s="6" t="s">
        <v>201</v>
      </c>
      <c r="C69" s="7">
        <v>88192.59</v>
      </c>
      <c r="D69" s="7">
        <v>66308.96</v>
      </c>
      <c r="E69" s="7"/>
      <c r="F69" s="7"/>
      <c r="G69" s="7">
        <v>10986.88</v>
      </c>
      <c r="H69" s="7">
        <v>3614.79</v>
      </c>
      <c r="I69" s="13">
        <v>7281.96</v>
      </c>
    </row>
    <row r="70" ht="25.5" customHeight="1" spans="1:9">
      <c r="A70" s="4" t="s">
        <v>202</v>
      </c>
      <c r="B70" s="6" t="s">
        <v>203</v>
      </c>
      <c r="C70" s="7">
        <v>4370120.81</v>
      </c>
      <c r="D70" s="7">
        <v>3207625.25</v>
      </c>
      <c r="E70" s="7"/>
      <c r="F70" s="7"/>
      <c r="G70" s="7">
        <v>679982.9</v>
      </c>
      <c r="H70" s="7">
        <v>121677</v>
      </c>
      <c r="I70" s="13">
        <v>360835.66</v>
      </c>
    </row>
    <row r="71" ht="25.5" customHeight="1" spans="1:9">
      <c r="A71" s="4" t="s">
        <v>204</v>
      </c>
      <c r="B71" s="6" t="s">
        <v>205</v>
      </c>
      <c r="C71" s="7">
        <v>224690.49</v>
      </c>
      <c r="D71" s="7">
        <v>186735.02</v>
      </c>
      <c r="E71" s="7"/>
      <c r="F71" s="7"/>
      <c r="G71" s="7">
        <v>12307.39</v>
      </c>
      <c r="H71" s="7">
        <v>7095.65</v>
      </c>
      <c r="I71" s="13">
        <v>18552.43</v>
      </c>
    </row>
    <row r="72" ht="25.5" customHeight="1" spans="1:9">
      <c r="A72" s="4" t="s">
        <v>206</v>
      </c>
      <c r="B72" s="6" t="s">
        <v>207</v>
      </c>
      <c r="C72" s="7">
        <v>468287.64</v>
      </c>
      <c r="D72" s="7">
        <v>369143.28</v>
      </c>
      <c r="E72" s="7"/>
      <c r="F72" s="7"/>
      <c r="G72" s="7">
        <v>42169.51</v>
      </c>
      <c r="H72" s="7">
        <v>18308.9</v>
      </c>
      <c r="I72" s="13">
        <v>38665.95</v>
      </c>
    </row>
    <row r="73" ht="27.75" customHeight="1" spans="1:9">
      <c r="A73" s="8" t="s">
        <v>208</v>
      </c>
      <c r="B73" s="9" t="s">
        <v>209</v>
      </c>
      <c r="C73" s="10">
        <v>210455.57</v>
      </c>
      <c r="D73" s="10">
        <v>175968.49</v>
      </c>
      <c r="E73" s="10"/>
      <c r="F73" s="10"/>
      <c r="G73" s="10">
        <v>11929.99</v>
      </c>
      <c r="H73" s="10">
        <v>5180.02</v>
      </c>
      <c r="I73" s="14">
        <v>17377.07</v>
      </c>
    </row>
    <row r="74" ht="22.5" customHeight="1" spans="1:9">
      <c r="A74" s="2" t="s">
        <v>54</v>
      </c>
      <c r="B74" s="3" t="s">
        <v>55</v>
      </c>
      <c r="C74" s="3" t="s">
        <v>56</v>
      </c>
      <c r="D74" s="3" t="s">
        <v>57</v>
      </c>
      <c r="E74" s="3"/>
      <c r="F74" s="3"/>
      <c r="G74" s="3"/>
      <c r="H74" s="3"/>
      <c r="I74" s="11"/>
    </row>
    <row r="75" ht="25.5" customHeight="1" spans="1:9">
      <c r="A75" s="4"/>
      <c r="B75" s="5"/>
      <c r="C75" s="5"/>
      <c r="D75" s="5" t="s">
        <v>58</v>
      </c>
      <c r="E75" s="5" t="s">
        <v>59</v>
      </c>
      <c r="F75" s="5" t="s">
        <v>60</v>
      </c>
      <c r="G75" s="5" t="s">
        <v>61</v>
      </c>
      <c r="H75" s="5" t="s">
        <v>62</v>
      </c>
      <c r="I75" s="12" t="s">
        <v>63</v>
      </c>
    </row>
    <row r="76" ht="17.25" customHeight="1" spans="1:9">
      <c r="A76" s="4"/>
      <c r="B76" s="6" t="s">
        <v>210</v>
      </c>
      <c r="C76" s="7"/>
      <c r="D76" s="7"/>
      <c r="E76" s="7"/>
      <c r="F76" s="7"/>
      <c r="G76" s="7"/>
      <c r="H76" s="7"/>
      <c r="I76" s="13"/>
    </row>
    <row r="77" ht="25.5" customHeight="1" spans="1:9">
      <c r="A77" s="4" t="s">
        <v>211</v>
      </c>
      <c r="B77" s="6" t="s">
        <v>212</v>
      </c>
      <c r="C77" s="7">
        <v>223637.15</v>
      </c>
      <c r="D77" s="7">
        <v>190684.09</v>
      </c>
      <c r="E77" s="7"/>
      <c r="F77" s="7"/>
      <c r="G77" s="7">
        <v>10110.75</v>
      </c>
      <c r="H77" s="7">
        <v>4376.86</v>
      </c>
      <c r="I77" s="13">
        <v>18465.45</v>
      </c>
    </row>
    <row r="78" ht="25.5" customHeight="1" spans="1:9">
      <c r="A78" s="4" t="s">
        <v>213</v>
      </c>
      <c r="B78" s="6" t="s">
        <v>214</v>
      </c>
      <c r="C78" s="7">
        <v>118616.25</v>
      </c>
      <c r="D78" s="7">
        <v>102048.74</v>
      </c>
      <c r="E78" s="7"/>
      <c r="F78" s="7"/>
      <c r="G78" s="7">
        <v>4710.93</v>
      </c>
      <c r="H78" s="7">
        <v>2062.58</v>
      </c>
      <c r="I78" s="13">
        <v>9794</v>
      </c>
    </row>
    <row r="79" ht="25.5" customHeight="1" spans="1:9">
      <c r="A79" s="4" t="s">
        <v>215</v>
      </c>
      <c r="B79" s="6" t="s">
        <v>216</v>
      </c>
      <c r="C79" s="7">
        <v>240061.38</v>
      </c>
      <c r="D79" s="7">
        <v>220000</v>
      </c>
      <c r="E79" s="7">
        <v>220000</v>
      </c>
      <c r="F79" s="7"/>
      <c r="G79" s="7">
        <v>239.8</v>
      </c>
      <c r="H79" s="7"/>
      <c r="I79" s="13">
        <v>19821.58</v>
      </c>
    </row>
    <row r="80" ht="25.5" customHeight="1" spans="1:9">
      <c r="A80" s="4" t="s">
        <v>217</v>
      </c>
      <c r="B80" s="6" t="s">
        <v>218</v>
      </c>
      <c r="C80" s="7">
        <v>268850.52</v>
      </c>
      <c r="D80" s="7">
        <v>229041.25</v>
      </c>
      <c r="E80" s="7"/>
      <c r="F80" s="7"/>
      <c r="G80" s="7">
        <v>12349.98</v>
      </c>
      <c r="H80" s="7">
        <v>5260.62</v>
      </c>
      <c r="I80" s="13">
        <v>22198.67</v>
      </c>
    </row>
    <row r="81" ht="25.5" customHeight="1" spans="1:9">
      <c r="A81" s="4" t="s">
        <v>219</v>
      </c>
      <c r="B81" s="6" t="s">
        <v>220</v>
      </c>
      <c r="C81" s="7">
        <v>5057238.31</v>
      </c>
      <c r="D81" s="7">
        <v>3712388.88</v>
      </c>
      <c r="E81" s="7"/>
      <c r="F81" s="7"/>
      <c r="G81" s="7">
        <v>786486.54</v>
      </c>
      <c r="H81" s="7">
        <v>140792.75</v>
      </c>
      <c r="I81" s="13">
        <v>417570.14</v>
      </c>
    </row>
    <row r="82" ht="25.5" customHeight="1" spans="1:9">
      <c r="A82" s="4" t="s">
        <v>221</v>
      </c>
      <c r="B82" s="6" t="s">
        <v>222</v>
      </c>
      <c r="C82" s="7">
        <v>259831.07</v>
      </c>
      <c r="D82" s="7">
        <v>215939.6</v>
      </c>
      <c r="E82" s="7"/>
      <c r="F82" s="7"/>
      <c r="G82" s="7">
        <v>14232.18</v>
      </c>
      <c r="H82" s="7">
        <v>8205.35</v>
      </c>
      <c r="I82" s="13">
        <v>21453.94</v>
      </c>
    </row>
    <row r="83" ht="25.5" customHeight="1" spans="1:9">
      <c r="A83" s="4" t="s">
        <v>223</v>
      </c>
      <c r="B83" s="6" t="s">
        <v>224</v>
      </c>
      <c r="C83" s="7">
        <v>512281.04</v>
      </c>
      <c r="D83" s="7">
        <v>404337.58</v>
      </c>
      <c r="E83" s="7"/>
      <c r="F83" s="7"/>
      <c r="G83" s="7">
        <v>45778.31</v>
      </c>
      <c r="H83" s="7">
        <v>19866.72</v>
      </c>
      <c r="I83" s="13">
        <v>42298.43</v>
      </c>
    </row>
    <row r="84" ht="36.75" customHeight="1" spans="1:9">
      <c r="A84" s="4" t="s">
        <v>225</v>
      </c>
      <c r="B84" s="6" t="s">
        <v>226</v>
      </c>
      <c r="C84" s="7">
        <v>247484.7</v>
      </c>
      <c r="D84" s="7">
        <v>206874.17</v>
      </c>
      <c r="E84" s="7"/>
      <c r="F84" s="7"/>
      <c r="G84" s="7">
        <v>14070.08</v>
      </c>
      <c r="H84" s="7">
        <v>6105.93</v>
      </c>
      <c r="I84" s="13">
        <v>20434.52</v>
      </c>
    </row>
    <row r="85" ht="25.5" customHeight="1" spans="1:9">
      <c r="A85" s="4" t="s">
        <v>227</v>
      </c>
      <c r="B85" s="6" t="s">
        <v>228</v>
      </c>
      <c r="C85" s="7">
        <v>266126.94</v>
      </c>
      <c r="D85" s="7">
        <v>228055.95</v>
      </c>
      <c r="E85" s="7"/>
      <c r="F85" s="7"/>
      <c r="G85" s="7">
        <v>11238.1</v>
      </c>
      <c r="H85" s="7">
        <v>4859.11</v>
      </c>
      <c r="I85" s="13">
        <v>21973.78</v>
      </c>
    </row>
    <row r="86" ht="25.5" customHeight="1" spans="1:9">
      <c r="A86" s="4" t="s">
        <v>229</v>
      </c>
      <c r="B86" s="6" t="s">
        <v>230</v>
      </c>
      <c r="C86" s="7">
        <v>118019.18</v>
      </c>
      <c r="D86" s="7">
        <v>101531.36</v>
      </c>
      <c r="E86" s="7"/>
      <c r="F86" s="7"/>
      <c r="G86" s="7">
        <v>4690.63</v>
      </c>
      <c r="H86" s="7">
        <v>2052.49</v>
      </c>
      <c r="I86" s="13">
        <v>9744.7</v>
      </c>
    </row>
    <row r="87" ht="25.5" customHeight="1" spans="1:9">
      <c r="A87" s="4" t="s">
        <v>231</v>
      </c>
      <c r="B87" s="6" t="s">
        <v>232</v>
      </c>
      <c r="C87" s="7">
        <v>261885.14</v>
      </c>
      <c r="D87" s="7">
        <v>240000</v>
      </c>
      <c r="E87" s="7">
        <v>240000</v>
      </c>
      <c r="F87" s="7"/>
      <c r="G87" s="7">
        <v>261.6</v>
      </c>
      <c r="H87" s="7"/>
      <c r="I87" s="13">
        <v>21623.54</v>
      </c>
    </row>
    <row r="88" ht="25.5" customHeight="1" spans="1:9">
      <c r="A88" s="4" t="s">
        <v>233</v>
      </c>
      <c r="B88" s="6" t="s">
        <v>234</v>
      </c>
      <c r="C88" s="7">
        <v>279403.57</v>
      </c>
      <c r="D88" s="7">
        <v>237625.61</v>
      </c>
      <c r="E88" s="7"/>
      <c r="F88" s="7"/>
      <c r="G88" s="7">
        <v>13202.85</v>
      </c>
      <c r="H88" s="7">
        <v>5505.09</v>
      </c>
      <c r="I88" s="13">
        <v>23070.02</v>
      </c>
    </row>
    <row r="89" ht="25.5" customHeight="1" spans="1:9">
      <c r="A89" s="4" t="s">
        <v>235</v>
      </c>
      <c r="B89" s="6" t="s">
        <v>236</v>
      </c>
      <c r="C89" s="7">
        <v>763658.64</v>
      </c>
      <c r="D89" s="7">
        <v>562481.69</v>
      </c>
      <c r="E89" s="7"/>
      <c r="F89" s="7"/>
      <c r="G89" s="7">
        <v>113120.48</v>
      </c>
      <c r="H89" s="7">
        <v>25002.09</v>
      </c>
      <c r="I89" s="13">
        <v>63054.38</v>
      </c>
    </row>
    <row r="90" ht="25.5" customHeight="1" spans="1:9">
      <c r="A90" s="4" t="s">
        <v>237</v>
      </c>
      <c r="B90" s="6" t="s">
        <v>238</v>
      </c>
      <c r="C90" s="7">
        <v>3272.61</v>
      </c>
      <c r="D90" s="7">
        <v>2601.27</v>
      </c>
      <c r="E90" s="7"/>
      <c r="F90" s="7"/>
      <c r="G90" s="7">
        <v>280.16</v>
      </c>
      <c r="H90" s="7">
        <v>120.96</v>
      </c>
      <c r="I90" s="13">
        <v>270.22</v>
      </c>
    </row>
    <row r="91" ht="25.5" customHeight="1" spans="1:9">
      <c r="A91" s="4" t="s">
        <v>239</v>
      </c>
      <c r="B91" s="6" t="s">
        <v>240</v>
      </c>
      <c r="C91" s="7">
        <v>14337.91</v>
      </c>
      <c r="D91" s="7">
        <v>11866.86</v>
      </c>
      <c r="E91" s="7"/>
      <c r="F91" s="7"/>
      <c r="G91" s="7">
        <v>897.2</v>
      </c>
      <c r="H91" s="7">
        <v>389.99</v>
      </c>
      <c r="I91" s="13">
        <v>1183.86</v>
      </c>
    </row>
    <row r="92" ht="25.5" customHeight="1" spans="1:9">
      <c r="A92" s="4" t="s">
        <v>241</v>
      </c>
      <c r="B92" s="6" t="s">
        <v>242</v>
      </c>
      <c r="C92" s="7">
        <v>17944.4</v>
      </c>
      <c r="D92" s="7">
        <v>14378.36</v>
      </c>
      <c r="E92" s="7"/>
      <c r="F92" s="7"/>
      <c r="G92" s="7">
        <v>1451.08</v>
      </c>
      <c r="H92" s="7">
        <v>633.31</v>
      </c>
      <c r="I92" s="13">
        <v>1481.65</v>
      </c>
    </row>
    <row r="93" ht="25.5" customHeight="1" spans="1:9">
      <c r="A93" s="4" t="s">
        <v>243</v>
      </c>
      <c r="B93" s="6" t="s">
        <v>244</v>
      </c>
      <c r="C93" s="7">
        <v>5672.48</v>
      </c>
      <c r="D93" s="7">
        <v>4657.91</v>
      </c>
      <c r="E93" s="7"/>
      <c r="F93" s="7"/>
      <c r="G93" s="7">
        <v>378.27</v>
      </c>
      <c r="H93" s="7">
        <v>167.93</v>
      </c>
      <c r="I93" s="13">
        <v>468.37</v>
      </c>
    </row>
    <row r="94" ht="25.5" customHeight="1" spans="1:9">
      <c r="A94" s="4" t="s">
        <v>245</v>
      </c>
      <c r="B94" s="6" t="s">
        <v>246</v>
      </c>
      <c r="C94" s="7" t="s">
        <v>247</v>
      </c>
      <c r="D94" s="7" t="s">
        <v>248</v>
      </c>
      <c r="E94" s="7">
        <v>250000</v>
      </c>
      <c r="F94" s="7">
        <v>11800000</v>
      </c>
      <c r="G94" s="7" t="s">
        <v>249</v>
      </c>
      <c r="H94" s="7">
        <v>2206508.3</v>
      </c>
      <c r="I94" s="13">
        <v>8462340.6</v>
      </c>
    </row>
    <row r="95" ht="25.5" customHeight="1" spans="1:9">
      <c r="A95" s="4" t="s">
        <v>250</v>
      </c>
      <c r="B95" s="6" t="s">
        <v>251</v>
      </c>
      <c r="C95" s="7">
        <v>5336076.57</v>
      </c>
      <c r="D95" s="7">
        <v>3747306.06</v>
      </c>
      <c r="E95" s="7">
        <v>173050</v>
      </c>
      <c r="F95" s="7"/>
      <c r="G95" s="7">
        <v>777285.75</v>
      </c>
      <c r="H95" s="7">
        <v>197841.28</v>
      </c>
      <c r="I95" s="13">
        <v>440593.48</v>
      </c>
    </row>
    <row r="96" ht="36.75" customHeight="1" spans="1:9">
      <c r="A96" s="4" t="s">
        <v>252</v>
      </c>
      <c r="B96" s="6" t="s">
        <v>253</v>
      </c>
      <c r="C96" s="7">
        <v>353153.43</v>
      </c>
      <c r="D96" s="7">
        <v>276297.13</v>
      </c>
      <c r="E96" s="7"/>
      <c r="F96" s="7"/>
      <c r="G96" s="7">
        <v>38070.69</v>
      </c>
      <c r="H96" s="7">
        <v>9626.15</v>
      </c>
      <c r="I96" s="13">
        <v>29159.46</v>
      </c>
    </row>
    <row r="97" ht="25.5" customHeight="1" spans="1:9">
      <c r="A97" s="4" t="s">
        <v>254</v>
      </c>
      <c r="B97" s="6" t="s">
        <v>255</v>
      </c>
      <c r="C97" s="7">
        <v>2479622.1</v>
      </c>
      <c r="D97" s="7">
        <v>1881908.5</v>
      </c>
      <c r="E97" s="7">
        <v>173050</v>
      </c>
      <c r="F97" s="7"/>
      <c r="G97" s="7">
        <v>173706.19</v>
      </c>
      <c r="H97" s="7">
        <v>46217.97</v>
      </c>
      <c r="I97" s="13">
        <v>204739.44</v>
      </c>
    </row>
    <row r="98" ht="25.5" customHeight="1" spans="1:9">
      <c r="A98" s="4" t="s">
        <v>256</v>
      </c>
      <c r="B98" s="6" t="s">
        <v>257</v>
      </c>
      <c r="C98" s="7">
        <v>5199102.94</v>
      </c>
      <c r="D98" s="7">
        <v>4232324.21</v>
      </c>
      <c r="E98" s="7">
        <v>173050</v>
      </c>
      <c r="F98" s="7"/>
      <c r="G98" s="7">
        <v>289626.43</v>
      </c>
      <c r="H98" s="7">
        <v>74818.57</v>
      </c>
      <c r="I98" s="13">
        <v>429283.73</v>
      </c>
    </row>
    <row r="99" ht="25.5" customHeight="1" spans="1:9">
      <c r="A99" s="8" t="s">
        <v>258</v>
      </c>
      <c r="B99" s="9" t="s">
        <v>259</v>
      </c>
      <c r="C99" s="10">
        <v>2509791.12</v>
      </c>
      <c r="D99" s="10">
        <v>2189240.08</v>
      </c>
      <c r="E99" s="10"/>
      <c r="F99" s="10"/>
      <c r="G99" s="10">
        <v>89900.49</v>
      </c>
      <c r="H99" s="10">
        <v>23420.09</v>
      </c>
      <c r="I99" s="14">
        <v>207230.46</v>
      </c>
    </row>
    <row r="100" ht="22.5" customHeight="1" spans="1:9">
      <c r="A100" s="2" t="s">
        <v>54</v>
      </c>
      <c r="B100" s="3" t="s">
        <v>55</v>
      </c>
      <c r="C100" s="3" t="s">
        <v>56</v>
      </c>
      <c r="D100" s="3" t="s">
        <v>57</v>
      </c>
      <c r="E100" s="3"/>
      <c r="F100" s="3"/>
      <c r="G100" s="3"/>
      <c r="H100" s="3"/>
      <c r="I100" s="11"/>
    </row>
    <row r="101" ht="25.5" customHeight="1" spans="1:9">
      <c r="A101" s="4"/>
      <c r="B101" s="5"/>
      <c r="C101" s="5"/>
      <c r="D101" s="5" t="s">
        <v>58</v>
      </c>
      <c r="E101" s="5" t="s">
        <v>59</v>
      </c>
      <c r="F101" s="5" t="s">
        <v>60</v>
      </c>
      <c r="G101" s="5" t="s">
        <v>61</v>
      </c>
      <c r="H101" s="5" t="s">
        <v>62</v>
      </c>
      <c r="I101" s="12" t="s">
        <v>63</v>
      </c>
    </row>
    <row r="102" ht="25.5" customHeight="1" spans="1:9">
      <c r="A102" s="4" t="s">
        <v>260</v>
      </c>
      <c r="B102" s="6" t="s">
        <v>261</v>
      </c>
      <c r="C102" s="7">
        <v>875213.44</v>
      </c>
      <c r="D102" s="7">
        <v>542731.35</v>
      </c>
      <c r="E102" s="7">
        <v>173050</v>
      </c>
      <c r="F102" s="7"/>
      <c r="G102" s="7">
        <v>69397.23</v>
      </c>
      <c r="H102" s="7">
        <v>17769.53</v>
      </c>
      <c r="I102" s="13">
        <v>72265.33</v>
      </c>
    </row>
    <row r="103" ht="36.75" customHeight="1" spans="1:9">
      <c r="A103" s="4" t="s">
        <v>262</v>
      </c>
      <c r="B103" s="6" t="s">
        <v>263</v>
      </c>
      <c r="C103" s="7">
        <v>651431.1</v>
      </c>
      <c r="D103" s="7">
        <v>517454.62</v>
      </c>
      <c r="E103" s="7"/>
      <c r="F103" s="7"/>
      <c r="G103" s="7">
        <v>63934.84</v>
      </c>
      <c r="H103" s="7">
        <v>16253.75</v>
      </c>
      <c r="I103" s="13">
        <v>53787.89</v>
      </c>
    </row>
    <row r="104" ht="25.5" customHeight="1" spans="1:9">
      <c r="A104" s="4" t="s">
        <v>264</v>
      </c>
      <c r="B104" s="6" t="s">
        <v>265</v>
      </c>
      <c r="C104" s="7">
        <v>3135885.7</v>
      </c>
      <c r="D104" s="7">
        <v>2204117.11</v>
      </c>
      <c r="E104" s="7">
        <v>173050</v>
      </c>
      <c r="F104" s="7"/>
      <c r="G104" s="7">
        <v>402339.26</v>
      </c>
      <c r="H104" s="7">
        <v>97452.99</v>
      </c>
      <c r="I104" s="13">
        <v>258926.34</v>
      </c>
    </row>
    <row r="105" ht="25.5" customHeight="1" spans="1:9">
      <c r="A105" s="4" t="s">
        <v>266</v>
      </c>
      <c r="B105" s="6" t="s">
        <v>267</v>
      </c>
      <c r="C105" s="7">
        <v>7648957.94</v>
      </c>
      <c r="D105" s="7">
        <v>5184718.71</v>
      </c>
      <c r="E105" s="7">
        <v>1500000</v>
      </c>
      <c r="F105" s="7"/>
      <c r="G105" s="7">
        <v>196356.85</v>
      </c>
      <c r="H105" s="7">
        <v>136317.05</v>
      </c>
      <c r="I105" s="13">
        <v>631565.33</v>
      </c>
    </row>
    <row r="106" ht="25.5" customHeight="1" spans="1:9">
      <c r="A106" s="4" t="s">
        <v>268</v>
      </c>
      <c r="B106" s="6" t="s">
        <v>269</v>
      </c>
      <c r="C106" s="7">
        <v>4579334.88</v>
      </c>
      <c r="D106" s="7">
        <v>364162.74</v>
      </c>
      <c r="E106" s="7">
        <v>3800000</v>
      </c>
      <c r="F106" s="7"/>
      <c r="G106" s="7">
        <v>25641.47</v>
      </c>
      <c r="H106" s="7">
        <v>11420.45</v>
      </c>
      <c r="I106" s="13">
        <v>378110.22</v>
      </c>
    </row>
    <row r="107" ht="25.5" customHeight="1" spans="1:9">
      <c r="A107" s="4" t="s">
        <v>270</v>
      </c>
      <c r="B107" s="6" t="s">
        <v>271</v>
      </c>
      <c r="C107" s="7">
        <v>5003212.04</v>
      </c>
      <c r="D107" s="7">
        <v>1771099.34</v>
      </c>
      <c r="E107" s="7">
        <v>2700000</v>
      </c>
      <c r="F107" s="7"/>
      <c r="G107" s="7">
        <v>78926.64</v>
      </c>
      <c r="H107" s="7">
        <v>40076.81</v>
      </c>
      <c r="I107" s="13">
        <v>413109.25</v>
      </c>
    </row>
    <row r="108" ht="25.5" customHeight="1" spans="1:9">
      <c r="A108" s="4" t="s">
        <v>272</v>
      </c>
      <c r="B108" s="6" t="s">
        <v>273</v>
      </c>
      <c r="C108" s="7">
        <v>1619363.39</v>
      </c>
      <c r="D108" s="7">
        <v>742661.03</v>
      </c>
      <c r="E108" s="7">
        <v>640000</v>
      </c>
      <c r="F108" s="7"/>
      <c r="G108" s="7">
        <v>79157.75</v>
      </c>
      <c r="H108" s="7">
        <v>23835.71</v>
      </c>
      <c r="I108" s="13">
        <v>133708.9</v>
      </c>
    </row>
    <row r="109" ht="22.5" customHeight="1" spans="1:9">
      <c r="A109" s="4"/>
      <c r="B109" s="6"/>
      <c r="C109" s="7"/>
      <c r="D109" s="7"/>
      <c r="E109" s="7"/>
      <c r="F109" s="7"/>
      <c r="G109" s="7"/>
      <c r="H109" s="7"/>
      <c r="I109" s="13"/>
    </row>
    <row r="110" ht="22.5" customHeight="1" spans="1:9">
      <c r="A110" s="4"/>
      <c r="B110" s="6"/>
      <c r="C110" s="7"/>
      <c r="D110" s="7"/>
      <c r="E110" s="7"/>
      <c r="F110" s="7"/>
      <c r="G110" s="7"/>
      <c r="H110" s="7"/>
      <c r="I110" s="13"/>
    </row>
    <row r="111" ht="22.5" customHeight="1" spans="1:9">
      <c r="A111" s="4"/>
      <c r="B111" s="6"/>
      <c r="C111" s="7"/>
      <c r="D111" s="7"/>
      <c r="E111" s="7"/>
      <c r="F111" s="7"/>
      <c r="G111" s="7"/>
      <c r="H111" s="7"/>
      <c r="I111" s="13"/>
    </row>
    <row r="112" ht="22.5" customHeight="1" spans="1:9">
      <c r="A112" s="4"/>
      <c r="B112" s="6"/>
      <c r="C112" s="7"/>
      <c r="D112" s="7"/>
      <c r="E112" s="7"/>
      <c r="F112" s="7"/>
      <c r="G112" s="7"/>
      <c r="H112" s="7"/>
      <c r="I112" s="13"/>
    </row>
    <row r="113" ht="22.5" customHeight="1" spans="1:9">
      <c r="A113" s="4"/>
      <c r="B113" s="6"/>
      <c r="C113" s="7"/>
      <c r="D113" s="7"/>
      <c r="E113" s="7"/>
      <c r="F113" s="7"/>
      <c r="G113" s="7"/>
      <c r="H113" s="7"/>
      <c r="I113" s="13"/>
    </row>
    <row r="114" ht="22.5" customHeight="1" spans="1:9">
      <c r="A114" s="4"/>
      <c r="B114" s="6"/>
      <c r="C114" s="7"/>
      <c r="D114" s="7"/>
      <c r="E114" s="7"/>
      <c r="F114" s="7"/>
      <c r="G114" s="7"/>
      <c r="H114" s="7"/>
      <c r="I114" s="13"/>
    </row>
    <row r="115" ht="22.5" customHeight="1" spans="1:9">
      <c r="A115" s="4"/>
      <c r="B115" s="6"/>
      <c r="C115" s="7"/>
      <c r="D115" s="7"/>
      <c r="E115" s="7"/>
      <c r="F115" s="7"/>
      <c r="G115" s="7"/>
      <c r="H115" s="7"/>
      <c r="I115" s="13"/>
    </row>
    <row r="116" ht="22.5" customHeight="1" spans="1:9">
      <c r="A116" s="4"/>
      <c r="B116" s="6"/>
      <c r="C116" s="7"/>
      <c r="D116" s="7"/>
      <c r="E116" s="7"/>
      <c r="F116" s="7"/>
      <c r="G116" s="7"/>
      <c r="H116" s="7"/>
      <c r="I116" s="13"/>
    </row>
    <row r="117" ht="22.5" customHeight="1" spans="1:9">
      <c r="A117" s="4"/>
      <c r="B117" s="6"/>
      <c r="C117" s="7"/>
      <c r="D117" s="7"/>
      <c r="E117" s="7"/>
      <c r="F117" s="7"/>
      <c r="G117" s="7"/>
      <c r="H117" s="7"/>
      <c r="I117" s="13"/>
    </row>
    <row r="118" ht="22.5" customHeight="1" spans="1:9">
      <c r="A118" s="4"/>
      <c r="B118" s="6"/>
      <c r="C118" s="7"/>
      <c r="D118" s="7"/>
      <c r="E118" s="7"/>
      <c r="F118" s="7"/>
      <c r="G118" s="7"/>
      <c r="H118" s="7"/>
      <c r="I118" s="13"/>
    </row>
    <row r="119" ht="22.5" customHeight="1" spans="1:9">
      <c r="A119" s="4"/>
      <c r="B119" s="6"/>
      <c r="C119" s="7"/>
      <c r="D119" s="7"/>
      <c r="E119" s="7"/>
      <c r="F119" s="7"/>
      <c r="G119" s="7"/>
      <c r="H119" s="7"/>
      <c r="I119" s="13"/>
    </row>
    <row r="120" ht="22.5" customHeight="1" spans="1:9">
      <c r="A120" s="4"/>
      <c r="B120" s="6"/>
      <c r="C120" s="7"/>
      <c r="D120" s="7"/>
      <c r="E120" s="7"/>
      <c r="F120" s="7"/>
      <c r="G120" s="7"/>
      <c r="H120" s="7"/>
      <c r="I120" s="13"/>
    </row>
    <row r="121" ht="22.5" customHeight="1" spans="1:9">
      <c r="A121" s="4"/>
      <c r="B121" s="6"/>
      <c r="C121" s="7"/>
      <c r="D121" s="7"/>
      <c r="E121" s="7"/>
      <c r="F121" s="7"/>
      <c r="G121" s="7"/>
      <c r="H121" s="7"/>
      <c r="I121" s="13"/>
    </row>
    <row r="122" ht="22.5" customHeight="1" spans="1:9">
      <c r="A122" s="4"/>
      <c r="B122" s="6"/>
      <c r="C122" s="7"/>
      <c r="D122" s="7"/>
      <c r="E122" s="7"/>
      <c r="F122" s="7"/>
      <c r="G122" s="7"/>
      <c r="H122" s="7"/>
      <c r="I122" s="13"/>
    </row>
    <row r="123" ht="22.5" customHeight="1" spans="1:9">
      <c r="A123" s="4"/>
      <c r="B123" s="6"/>
      <c r="C123" s="7"/>
      <c r="D123" s="7"/>
      <c r="E123" s="7"/>
      <c r="F123" s="7"/>
      <c r="G123" s="7"/>
      <c r="H123" s="7"/>
      <c r="I123" s="13"/>
    </row>
    <row r="124" ht="22.5" customHeight="1" spans="1:9">
      <c r="A124" s="4"/>
      <c r="B124" s="6"/>
      <c r="C124" s="7"/>
      <c r="D124" s="7"/>
      <c r="E124" s="7"/>
      <c r="F124" s="7"/>
      <c r="G124" s="7"/>
      <c r="H124" s="7"/>
      <c r="I124" s="13"/>
    </row>
    <row r="125" ht="22.5" customHeight="1" spans="1:9">
      <c r="A125" s="4"/>
      <c r="B125" s="6"/>
      <c r="C125" s="7"/>
      <c r="D125" s="7"/>
      <c r="E125" s="7"/>
      <c r="F125" s="7"/>
      <c r="G125" s="7"/>
      <c r="H125" s="7"/>
      <c r="I125" s="13"/>
    </row>
    <row r="126" ht="22.5" customHeight="1" spans="1:9">
      <c r="A126" s="4"/>
      <c r="B126" s="6"/>
      <c r="C126" s="7"/>
      <c r="D126" s="7"/>
      <c r="E126" s="7"/>
      <c r="F126" s="7"/>
      <c r="G126" s="7"/>
      <c r="H126" s="7"/>
      <c r="I126" s="13"/>
    </row>
    <row r="127" ht="22.5" customHeight="1" spans="1:9">
      <c r="A127" s="8" t="s">
        <v>33</v>
      </c>
      <c r="B127" s="15"/>
      <c r="C127" s="10" t="s">
        <v>274</v>
      </c>
      <c r="D127" s="10" t="s">
        <v>275</v>
      </c>
      <c r="E127" s="10" t="s">
        <v>276</v>
      </c>
      <c r="F127" s="10">
        <v>11800000</v>
      </c>
      <c r="G127" s="10">
        <v>8646499.4</v>
      </c>
      <c r="H127" s="10">
        <v>9268470.41</v>
      </c>
      <c r="I127" s="14" t="s">
        <v>277</v>
      </c>
    </row>
  </sheetData>
  <mergeCells count="21">
    <mergeCell ref="D1:I1"/>
    <mergeCell ref="D25:I25"/>
    <mergeCell ref="D49:I49"/>
    <mergeCell ref="D74:I74"/>
    <mergeCell ref="D100:I100"/>
    <mergeCell ref="A127:B127"/>
    <mergeCell ref="A1:A2"/>
    <mergeCell ref="A25:A26"/>
    <mergeCell ref="A49:A50"/>
    <mergeCell ref="A74:A75"/>
    <mergeCell ref="A100:A101"/>
    <mergeCell ref="B1:B2"/>
    <mergeCell ref="B25:B26"/>
    <mergeCell ref="B49:B50"/>
    <mergeCell ref="B74:B75"/>
    <mergeCell ref="B100:B101"/>
    <mergeCell ref="C1:C2"/>
    <mergeCell ref="C25:C26"/>
    <mergeCell ref="C49:C50"/>
    <mergeCell ref="C74:C75"/>
    <mergeCell ref="C100:C101"/>
  </mergeCells>
  <printOptions horizontalCentered="1"/>
  <pageMargins left="0.19975" right="0.19975" top="1.32291666666667" bottom="0.59375" header="0.59375" footer="0"/>
  <pageSetup paperSize="9" orientation="portrait"/>
  <headerFooter>
    <oddHeader>&amp;L&amp;18
&amp;"宋体,常规"&amp;9 工程名称：春晖园（A06）&amp;C&amp;"宋体,加粗"&amp;18 单项工程投标报价汇总表
&amp;"宋体,常规"&amp;9 单位：元&amp;R&amp;18
&amp;"宋体,常规"&amp;9 第  &amp;P  页 共  &amp;N  页</oddHeader>
  </headerFooter>
  <rowBreaks count="4" manualBreakCount="4">
    <brk id="24" max="16383" man="1"/>
    <brk id="48" max="16383" man="1"/>
    <brk id="73" max="16383" man="1"/>
    <brk id="9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5"/>
  <sheetViews>
    <sheetView showGridLines="0" topLeftCell="A156" workbookViewId="0">
      <selection activeCell="I75" sqref="I75"/>
    </sheetView>
  </sheetViews>
  <sheetFormatPr defaultColWidth="6.75" defaultRowHeight="11.25"/>
  <cols>
    <col min="1" max="1" width="6.125" style="1" customWidth="1"/>
    <col min="2" max="3" width="10.625" style="1" customWidth="1"/>
    <col min="4" max="4" width="10.75" style="1" customWidth="1"/>
    <col min="5" max="5" width="9.375" style="1" customWidth="1"/>
    <col min="6" max="6" width="8.5" style="1" customWidth="1"/>
    <col min="7" max="7" width="9.375" style="1" customWidth="1"/>
    <col min="8" max="8" width="9.625" style="1" customWidth="1"/>
    <col min="9" max="9" width="9.75" style="1" customWidth="1"/>
    <col min="10" max="16384" width="6.75" style="1"/>
  </cols>
  <sheetData>
    <row r="1" ht="22.5" customHeight="1" spans="1:9">
      <c r="A1" s="2" t="s">
        <v>54</v>
      </c>
      <c r="B1" s="3" t="s">
        <v>55</v>
      </c>
      <c r="C1" s="3" t="s">
        <v>56</v>
      </c>
      <c r="D1" s="3" t="s">
        <v>57</v>
      </c>
      <c r="E1" s="3"/>
      <c r="F1" s="3"/>
      <c r="G1" s="3"/>
      <c r="H1" s="3"/>
      <c r="I1" s="11"/>
    </row>
    <row r="2" ht="25.5" customHeight="1" spans="1:9">
      <c r="A2" s="4"/>
      <c r="B2" s="5"/>
      <c r="C2" s="5"/>
      <c r="D2" s="5" t="s">
        <v>58</v>
      </c>
      <c r="E2" s="5" t="s">
        <v>59</v>
      </c>
      <c r="F2" s="5" t="s">
        <v>60</v>
      </c>
      <c r="G2" s="5" t="s">
        <v>61</v>
      </c>
      <c r="H2" s="5" t="s">
        <v>62</v>
      </c>
      <c r="I2" s="12" t="s">
        <v>63</v>
      </c>
    </row>
    <row r="3" ht="25.5" customHeight="1" spans="1:9">
      <c r="A3" s="4" t="s">
        <v>64</v>
      </c>
      <c r="B3" s="6" t="s">
        <v>278</v>
      </c>
      <c r="C3" s="7" t="s">
        <v>279</v>
      </c>
      <c r="D3" s="7" t="s">
        <v>280</v>
      </c>
      <c r="E3" s="7">
        <v>385616</v>
      </c>
      <c r="F3" s="7"/>
      <c r="G3" s="7">
        <v>9338601.69</v>
      </c>
      <c r="H3" s="7">
        <v>1193557.53</v>
      </c>
      <c r="I3" s="13">
        <v>3320642.85</v>
      </c>
    </row>
    <row r="4" ht="25.5" customHeight="1" spans="1:9">
      <c r="A4" s="4" t="s">
        <v>68</v>
      </c>
      <c r="B4" s="6" t="s">
        <v>281</v>
      </c>
      <c r="C4" s="7">
        <v>9994798.25</v>
      </c>
      <c r="D4" s="7">
        <v>8346459.74</v>
      </c>
      <c r="E4" s="7">
        <v>2213318.22</v>
      </c>
      <c r="F4" s="7"/>
      <c r="G4" s="7">
        <v>554451.4</v>
      </c>
      <c r="H4" s="7">
        <v>268628.54</v>
      </c>
      <c r="I4" s="13">
        <v>825258.57</v>
      </c>
    </row>
    <row r="5" ht="36.75" customHeight="1" spans="1:9">
      <c r="A5" s="4" t="s">
        <v>70</v>
      </c>
      <c r="B5" s="6" t="s">
        <v>282</v>
      </c>
      <c r="C5" s="7">
        <v>3458604.03</v>
      </c>
      <c r="D5" s="7">
        <v>2700201.2</v>
      </c>
      <c r="E5" s="7"/>
      <c r="F5" s="7"/>
      <c r="G5" s="7">
        <v>355518.37</v>
      </c>
      <c r="H5" s="7">
        <v>117311.65</v>
      </c>
      <c r="I5" s="13">
        <v>285572.81</v>
      </c>
    </row>
    <row r="6" ht="25.5" customHeight="1" spans="1:9">
      <c r="A6" s="4" t="s">
        <v>72</v>
      </c>
      <c r="B6" s="6" t="s">
        <v>283</v>
      </c>
      <c r="C6" s="7">
        <v>1506722.34</v>
      </c>
      <c r="D6" s="7">
        <v>1131332.68</v>
      </c>
      <c r="E6" s="7"/>
      <c r="F6" s="7"/>
      <c r="G6" s="7">
        <v>188716.31</v>
      </c>
      <c r="H6" s="7">
        <v>62265.08</v>
      </c>
      <c r="I6" s="13">
        <v>124408.27</v>
      </c>
    </row>
    <row r="7" ht="36.75" customHeight="1" spans="1:9">
      <c r="A7" s="4" t="s">
        <v>74</v>
      </c>
      <c r="B7" s="6" t="s">
        <v>284</v>
      </c>
      <c r="C7" s="7">
        <v>1785514.98</v>
      </c>
      <c r="D7" s="7">
        <v>958641.74</v>
      </c>
      <c r="E7" s="7">
        <v>528000</v>
      </c>
      <c r="F7" s="7"/>
      <c r="G7" s="7">
        <v>114269.67</v>
      </c>
      <c r="H7" s="7">
        <v>37175.73</v>
      </c>
      <c r="I7" s="13">
        <v>147427.84</v>
      </c>
    </row>
    <row r="8" ht="25.5" customHeight="1" spans="1:9">
      <c r="A8" s="4" t="s">
        <v>76</v>
      </c>
      <c r="B8" s="6" t="s">
        <v>285</v>
      </c>
      <c r="C8" s="7">
        <v>1814726.99</v>
      </c>
      <c r="D8" s="7">
        <v>1455348.11</v>
      </c>
      <c r="E8" s="7"/>
      <c r="F8" s="7"/>
      <c r="G8" s="7">
        <v>157501.5</v>
      </c>
      <c r="H8" s="7">
        <v>52037.54</v>
      </c>
      <c r="I8" s="13">
        <v>149839.84</v>
      </c>
    </row>
    <row r="9" ht="25.5" customHeight="1" spans="1:9">
      <c r="A9" s="4" t="s">
        <v>78</v>
      </c>
      <c r="B9" s="6" t="s">
        <v>286</v>
      </c>
      <c r="C9" s="7">
        <v>568686.04</v>
      </c>
      <c r="D9" s="7">
        <v>433682.4</v>
      </c>
      <c r="E9" s="7"/>
      <c r="F9" s="7"/>
      <c r="G9" s="7">
        <v>65743.05</v>
      </c>
      <c r="H9" s="7">
        <v>22304.86</v>
      </c>
      <c r="I9" s="13">
        <v>46955.73</v>
      </c>
    </row>
    <row r="10" ht="25.5" customHeight="1" spans="1:9">
      <c r="A10" s="4" t="s">
        <v>80</v>
      </c>
      <c r="B10" s="6" t="s">
        <v>287</v>
      </c>
      <c r="C10" s="7">
        <v>1396720.77</v>
      </c>
      <c r="D10" s="7">
        <v>1280000</v>
      </c>
      <c r="E10" s="7">
        <v>1280000</v>
      </c>
      <c r="F10" s="7"/>
      <c r="G10" s="7">
        <v>1395.2</v>
      </c>
      <c r="H10" s="7"/>
      <c r="I10" s="13">
        <v>115325.57</v>
      </c>
    </row>
    <row r="11" ht="25.5" customHeight="1" spans="1:9">
      <c r="A11" s="4" t="s">
        <v>82</v>
      </c>
      <c r="B11" s="6" t="s">
        <v>288</v>
      </c>
      <c r="C11" s="7">
        <v>195147.9</v>
      </c>
      <c r="D11" s="7">
        <v>153758.64</v>
      </c>
      <c r="E11" s="7"/>
      <c r="F11" s="7"/>
      <c r="G11" s="7">
        <v>19255.09</v>
      </c>
      <c r="H11" s="7">
        <v>6021.04</v>
      </c>
      <c r="I11" s="13">
        <v>16113.13</v>
      </c>
    </row>
    <row r="12" ht="25.5" customHeight="1" spans="1:9">
      <c r="A12" s="4" t="s">
        <v>84</v>
      </c>
      <c r="B12" s="6" t="s">
        <v>289</v>
      </c>
      <c r="C12" s="7" t="s">
        <v>290</v>
      </c>
      <c r="D12" s="7" t="s">
        <v>291</v>
      </c>
      <c r="E12" s="7">
        <v>148988</v>
      </c>
      <c r="F12" s="7"/>
      <c r="G12" s="7">
        <v>4018205.4</v>
      </c>
      <c r="H12" s="7">
        <v>484992.12</v>
      </c>
      <c r="I12" s="13">
        <v>1372249.67</v>
      </c>
    </row>
    <row r="13" ht="25.5" customHeight="1" spans="1:9">
      <c r="A13" s="4" t="s">
        <v>88</v>
      </c>
      <c r="B13" s="6" t="s">
        <v>292</v>
      </c>
      <c r="C13" s="7">
        <v>4114486.47</v>
      </c>
      <c r="D13" s="7">
        <v>3437358.56</v>
      </c>
      <c r="E13" s="7">
        <v>893800.88</v>
      </c>
      <c r="F13" s="7"/>
      <c r="G13" s="7">
        <v>227336.88</v>
      </c>
      <c r="H13" s="7">
        <v>110062.79</v>
      </c>
      <c r="I13" s="13">
        <v>339728.24</v>
      </c>
    </row>
    <row r="14" ht="36.75" customHeight="1" spans="1:9">
      <c r="A14" s="4" t="s">
        <v>90</v>
      </c>
      <c r="B14" s="6" t="s">
        <v>293</v>
      </c>
      <c r="C14" s="7">
        <v>1416010.74</v>
      </c>
      <c r="D14" s="7">
        <v>1107295.33</v>
      </c>
      <c r="E14" s="7"/>
      <c r="F14" s="7"/>
      <c r="G14" s="7">
        <v>144218.76</v>
      </c>
      <c r="H14" s="7">
        <v>47578.33</v>
      </c>
      <c r="I14" s="13">
        <v>116918.32</v>
      </c>
    </row>
    <row r="15" ht="25.5" customHeight="1" spans="1:9">
      <c r="A15" s="4" t="s">
        <v>92</v>
      </c>
      <c r="B15" s="6" t="s">
        <v>294</v>
      </c>
      <c r="C15" s="7">
        <v>633842.66</v>
      </c>
      <c r="D15" s="7">
        <v>477861.98</v>
      </c>
      <c r="E15" s="7"/>
      <c r="F15" s="7"/>
      <c r="G15" s="7">
        <v>77920.05</v>
      </c>
      <c r="H15" s="7">
        <v>25725</v>
      </c>
      <c r="I15" s="13">
        <v>52335.63</v>
      </c>
    </row>
    <row r="16" ht="36.75" customHeight="1" spans="1:9">
      <c r="A16" s="4" t="s">
        <v>94</v>
      </c>
      <c r="B16" s="6" t="s">
        <v>295</v>
      </c>
      <c r="C16" s="7">
        <v>743655.9</v>
      </c>
      <c r="D16" s="7">
        <v>408721.62</v>
      </c>
      <c r="E16" s="7">
        <v>204000</v>
      </c>
      <c r="F16" s="7"/>
      <c r="G16" s="7">
        <v>52461.78</v>
      </c>
      <c r="H16" s="7">
        <v>17069.72</v>
      </c>
      <c r="I16" s="13">
        <v>61402.78</v>
      </c>
    </row>
    <row r="17" ht="25.5" customHeight="1" spans="1:9">
      <c r="A17" s="4" t="s">
        <v>96</v>
      </c>
      <c r="B17" s="6" t="s">
        <v>296</v>
      </c>
      <c r="C17" s="7">
        <v>747984.75</v>
      </c>
      <c r="D17" s="7">
        <v>596899.96</v>
      </c>
      <c r="E17" s="7"/>
      <c r="F17" s="7"/>
      <c r="G17" s="7">
        <v>67135.08</v>
      </c>
      <c r="H17" s="7">
        <v>22189.5</v>
      </c>
      <c r="I17" s="13">
        <v>61760.21</v>
      </c>
    </row>
    <row r="18" ht="25.5" customHeight="1" spans="1:9">
      <c r="A18" s="4" t="s">
        <v>98</v>
      </c>
      <c r="B18" s="6" t="s">
        <v>297</v>
      </c>
      <c r="C18" s="7">
        <v>280886.89</v>
      </c>
      <c r="D18" s="7">
        <v>217778.47</v>
      </c>
      <c r="E18" s="7"/>
      <c r="F18" s="7"/>
      <c r="G18" s="7">
        <v>29823.2</v>
      </c>
      <c r="H18" s="7">
        <v>10092.72</v>
      </c>
      <c r="I18" s="13">
        <v>23192.5</v>
      </c>
    </row>
    <row r="19" ht="25.5" customHeight="1" spans="1:9">
      <c r="A19" s="4" t="s">
        <v>100</v>
      </c>
      <c r="B19" s="6" t="s">
        <v>298</v>
      </c>
      <c r="C19" s="7">
        <v>589241.57</v>
      </c>
      <c r="D19" s="7">
        <v>540000</v>
      </c>
      <c r="E19" s="7">
        <v>540000</v>
      </c>
      <c r="F19" s="7"/>
      <c r="G19" s="7">
        <v>588.6</v>
      </c>
      <c r="H19" s="7"/>
      <c r="I19" s="13">
        <v>48652.97</v>
      </c>
    </row>
    <row r="20" ht="25.5" customHeight="1" spans="1:9">
      <c r="A20" s="4" t="s">
        <v>102</v>
      </c>
      <c r="B20" s="6" t="s">
        <v>299</v>
      </c>
      <c r="C20" s="7">
        <v>84523.73</v>
      </c>
      <c r="D20" s="7">
        <v>69471.57</v>
      </c>
      <c r="E20" s="7"/>
      <c r="F20" s="7"/>
      <c r="G20" s="7">
        <v>6000.46</v>
      </c>
      <c r="H20" s="7">
        <v>2072.68</v>
      </c>
      <c r="I20" s="13">
        <v>6979.02</v>
      </c>
    </row>
    <row r="21" ht="25.5" customHeight="1" spans="1:9">
      <c r="A21" s="4" t="s">
        <v>104</v>
      </c>
      <c r="B21" s="6" t="s">
        <v>300</v>
      </c>
      <c r="C21" s="7" t="s">
        <v>301</v>
      </c>
      <c r="D21" s="7" t="s">
        <v>302</v>
      </c>
      <c r="E21" s="7">
        <v>297976</v>
      </c>
      <c r="F21" s="7"/>
      <c r="G21" s="7">
        <v>7569506.55</v>
      </c>
      <c r="H21" s="7">
        <v>969349.4</v>
      </c>
      <c r="I21" s="13">
        <v>2722897.2</v>
      </c>
    </row>
    <row r="22" ht="25.5" customHeight="1" spans="1:9">
      <c r="A22" s="4" t="s">
        <v>106</v>
      </c>
      <c r="B22" s="6" t="s">
        <v>303</v>
      </c>
      <c r="C22" s="7">
        <v>8216758.1</v>
      </c>
      <c r="D22" s="7">
        <v>6861570.53</v>
      </c>
      <c r="E22" s="7">
        <v>1847545.64</v>
      </c>
      <c r="F22" s="7"/>
      <c r="G22" s="7">
        <v>455742.71</v>
      </c>
      <c r="H22" s="7">
        <v>220996.94</v>
      </c>
      <c r="I22" s="13">
        <v>678447.92</v>
      </c>
    </row>
    <row r="23" ht="36.75" customHeight="1" spans="1:9">
      <c r="A23" s="4" t="s">
        <v>108</v>
      </c>
      <c r="B23" s="6" t="s">
        <v>304</v>
      </c>
      <c r="C23" s="7">
        <v>2818685.11</v>
      </c>
      <c r="D23" s="7">
        <v>2212904.75</v>
      </c>
      <c r="E23" s="7"/>
      <c r="F23" s="7"/>
      <c r="G23" s="7">
        <v>277028.68</v>
      </c>
      <c r="H23" s="7">
        <v>96016.21</v>
      </c>
      <c r="I23" s="13">
        <v>232735.47</v>
      </c>
    </row>
    <row r="24" ht="25.5" customHeight="1" spans="1:9">
      <c r="A24" s="8" t="s">
        <v>110</v>
      </c>
      <c r="B24" s="9" t="s">
        <v>305</v>
      </c>
      <c r="C24" s="10">
        <v>1216405.99</v>
      </c>
      <c r="D24" s="10">
        <v>914176.84</v>
      </c>
      <c r="E24" s="10"/>
      <c r="F24" s="10"/>
      <c r="G24" s="10">
        <v>151709.11</v>
      </c>
      <c r="H24" s="10">
        <v>50082.85</v>
      </c>
      <c r="I24" s="14">
        <v>100437.19</v>
      </c>
    </row>
    <row r="25" ht="22.5" customHeight="1" spans="1:9">
      <c r="A25" s="2" t="s">
        <v>54</v>
      </c>
      <c r="B25" s="3" t="s">
        <v>55</v>
      </c>
      <c r="C25" s="3" t="s">
        <v>56</v>
      </c>
      <c r="D25" s="3" t="s">
        <v>57</v>
      </c>
      <c r="E25" s="3"/>
      <c r="F25" s="3"/>
      <c r="G25" s="3"/>
      <c r="H25" s="3"/>
      <c r="I25" s="11"/>
    </row>
    <row r="26" ht="25.5" customHeight="1" spans="1:9">
      <c r="A26" s="4"/>
      <c r="B26" s="5"/>
      <c r="C26" s="5"/>
      <c r="D26" s="5" t="s">
        <v>58</v>
      </c>
      <c r="E26" s="5" t="s">
        <v>59</v>
      </c>
      <c r="F26" s="5" t="s">
        <v>60</v>
      </c>
      <c r="G26" s="5" t="s">
        <v>61</v>
      </c>
      <c r="H26" s="5" t="s">
        <v>62</v>
      </c>
      <c r="I26" s="12" t="s">
        <v>63</v>
      </c>
    </row>
    <row r="27" ht="36.75" customHeight="1" spans="1:9">
      <c r="A27" s="4" t="s">
        <v>112</v>
      </c>
      <c r="B27" s="6" t="s">
        <v>306</v>
      </c>
      <c r="C27" s="7">
        <v>1480499.5</v>
      </c>
      <c r="D27" s="7">
        <v>822819.06</v>
      </c>
      <c r="E27" s="7">
        <v>408000</v>
      </c>
      <c r="F27" s="7"/>
      <c r="G27" s="7">
        <v>96182.78</v>
      </c>
      <c r="H27" s="7">
        <v>31254.58</v>
      </c>
      <c r="I27" s="13">
        <v>122243.08</v>
      </c>
    </row>
    <row r="28" ht="25.5" customHeight="1" spans="1:9">
      <c r="A28" s="4" t="s">
        <v>114</v>
      </c>
      <c r="B28" s="6" t="s">
        <v>307</v>
      </c>
      <c r="C28" s="7">
        <v>1455868.2</v>
      </c>
      <c r="D28" s="7">
        <v>1162958.72</v>
      </c>
      <c r="E28" s="7"/>
      <c r="F28" s="7"/>
      <c r="G28" s="7">
        <v>129800.07</v>
      </c>
      <c r="H28" s="7">
        <v>42900.11</v>
      </c>
      <c r="I28" s="13">
        <v>120209.3</v>
      </c>
    </row>
    <row r="29" ht="25.5" customHeight="1" spans="1:9">
      <c r="A29" s="4" t="s">
        <v>116</v>
      </c>
      <c r="B29" s="6" t="s">
        <v>308</v>
      </c>
      <c r="C29" s="7">
        <v>476415.64</v>
      </c>
      <c r="D29" s="7">
        <v>365570.8</v>
      </c>
      <c r="E29" s="7"/>
      <c r="F29" s="7"/>
      <c r="G29" s="7">
        <v>53393.57</v>
      </c>
      <c r="H29" s="7">
        <v>18114.2</v>
      </c>
      <c r="I29" s="13">
        <v>39337.07</v>
      </c>
    </row>
    <row r="30" ht="25.5" customHeight="1" spans="1:9">
      <c r="A30" s="4" t="s">
        <v>118</v>
      </c>
      <c r="B30" s="6" t="s">
        <v>309</v>
      </c>
      <c r="C30" s="7">
        <v>1178483.15</v>
      </c>
      <c r="D30" s="7">
        <v>1080000</v>
      </c>
      <c r="E30" s="7">
        <v>1080000</v>
      </c>
      <c r="F30" s="7"/>
      <c r="G30" s="7">
        <v>1177.2</v>
      </c>
      <c r="H30" s="7"/>
      <c r="I30" s="13">
        <v>97305.95</v>
      </c>
    </row>
    <row r="31" ht="25.5" customHeight="1" spans="1:9">
      <c r="A31" s="4" t="s">
        <v>120</v>
      </c>
      <c r="B31" s="6" t="s">
        <v>310</v>
      </c>
      <c r="C31" s="7">
        <v>190842.63</v>
      </c>
      <c r="D31" s="7">
        <v>149887.93</v>
      </c>
      <c r="E31" s="7"/>
      <c r="F31" s="7"/>
      <c r="G31" s="7">
        <v>19156</v>
      </c>
      <c r="H31" s="7">
        <v>6041.05</v>
      </c>
      <c r="I31" s="13">
        <v>15757.65</v>
      </c>
    </row>
    <row r="32" ht="25.5" customHeight="1" spans="1:9">
      <c r="A32" s="4" t="s">
        <v>122</v>
      </c>
      <c r="B32" s="6" t="s">
        <v>311</v>
      </c>
      <c r="C32" s="7">
        <v>5846267.04</v>
      </c>
      <c r="D32" s="7">
        <v>4300849.03</v>
      </c>
      <c r="E32" s="7"/>
      <c r="F32" s="7"/>
      <c r="G32" s="7">
        <v>901146.75</v>
      </c>
      <c r="H32" s="7">
        <v>161551.96</v>
      </c>
      <c r="I32" s="13">
        <v>482719.3</v>
      </c>
    </row>
    <row r="33" ht="25.5" customHeight="1" spans="1:9">
      <c r="A33" s="4" t="s">
        <v>126</v>
      </c>
      <c r="B33" s="6" t="s">
        <v>312</v>
      </c>
      <c r="C33" s="7">
        <v>296278.07</v>
      </c>
      <c r="D33" s="7">
        <v>246229.67</v>
      </c>
      <c r="E33" s="7"/>
      <c r="F33" s="7"/>
      <c r="G33" s="7">
        <v>16228.59</v>
      </c>
      <c r="H33" s="7">
        <v>9356.48</v>
      </c>
      <c r="I33" s="13">
        <v>24463.33</v>
      </c>
    </row>
    <row r="34" ht="25.5" customHeight="1" spans="1:9">
      <c r="A34" s="4" t="s">
        <v>128</v>
      </c>
      <c r="B34" s="6" t="s">
        <v>313</v>
      </c>
      <c r="C34" s="7">
        <v>543493.28</v>
      </c>
      <c r="D34" s="7">
        <v>428585.74</v>
      </c>
      <c r="E34" s="7"/>
      <c r="F34" s="7"/>
      <c r="G34" s="7">
        <v>48785.85</v>
      </c>
      <c r="H34" s="7">
        <v>21246.1</v>
      </c>
      <c r="I34" s="13">
        <v>44875.59</v>
      </c>
    </row>
    <row r="35" ht="36.75" customHeight="1" spans="1:9">
      <c r="A35" s="4" t="s">
        <v>130</v>
      </c>
      <c r="B35" s="6" t="s">
        <v>314</v>
      </c>
      <c r="C35" s="7">
        <v>270305.63</v>
      </c>
      <c r="D35" s="7">
        <v>231757.87</v>
      </c>
      <c r="E35" s="7"/>
      <c r="F35" s="7"/>
      <c r="G35" s="7">
        <v>11339.74</v>
      </c>
      <c r="H35" s="7">
        <v>4889.21</v>
      </c>
      <c r="I35" s="13">
        <v>22318.81</v>
      </c>
    </row>
    <row r="36" ht="25.5" customHeight="1" spans="1:9">
      <c r="A36" s="4" t="s">
        <v>132</v>
      </c>
      <c r="B36" s="6" t="s">
        <v>315</v>
      </c>
      <c r="C36" s="7">
        <v>325540.66</v>
      </c>
      <c r="D36" s="7">
        <v>283616.44</v>
      </c>
      <c r="E36" s="7"/>
      <c r="F36" s="7"/>
      <c r="G36" s="7">
        <v>10525.34</v>
      </c>
      <c r="H36" s="7">
        <v>4519.38</v>
      </c>
      <c r="I36" s="13">
        <v>26879.5</v>
      </c>
    </row>
    <row r="37" ht="25.5" customHeight="1" spans="1:9">
      <c r="A37" s="4" t="s">
        <v>134</v>
      </c>
      <c r="B37" s="6" t="s">
        <v>316</v>
      </c>
      <c r="C37" s="7">
        <v>95437.06</v>
      </c>
      <c r="D37" s="7">
        <v>76854.6</v>
      </c>
      <c r="E37" s="7"/>
      <c r="F37" s="7"/>
      <c r="G37" s="7">
        <v>7430</v>
      </c>
      <c r="H37" s="7">
        <v>3272.34</v>
      </c>
      <c r="I37" s="13">
        <v>7880.12</v>
      </c>
    </row>
    <row r="38" ht="25.5" customHeight="1" spans="1:9">
      <c r="A38" s="4" t="s">
        <v>136</v>
      </c>
      <c r="B38" s="6" t="s">
        <v>317</v>
      </c>
      <c r="C38" s="7">
        <v>360092.07</v>
      </c>
      <c r="D38" s="7">
        <v>330000</v>
      </c>
      <c r="E38" s="7">
        <v>330000</v>
      </c>
      <c r="F38" s="7"/>
      <c r="G38" s="7">
        <v>359.7</v>
      </c>
      <c r="H38" s="7"/>
      <c r="I38" s="13">
        <v>29732.37</v>
      </c>
    </row>
    <row r="39" ht="25.5" customHeight="1" spans="1:9">
      <c r="A39" s="4" t="s">
        <v>138</v>
      </c>
      <c r="B39" s="6" t="s">
        <v>318</v>
      </c>
      <c r="C39" s="7">
        <v>828607.23</v>
      </c>
      <c r="D39" s="7">
        <v>689960.31</v>
      </c>
      <c r="E39" s="7"/>
      <c r="F39" s="7"/>
      <c r="G39" s="7">
        <v>50717.88</v>
      </c>
      <c r="H39" s="7">
        <v>19511.93</v>
      </c>
      <c r="I39" s="13">
        <v>68417.11</v>
      </c>
    </row>
    <row r="40" ht="25.5" customHeight="1" spans="1:9">
      <c r="A40" s="4" t="s">
        <v>142</v>
      </c>
      <c r="B40" s="6" t="s">
        <v>319</v>
      </c>
      <c r="C40" s="7">
        <v>474818.64</v>
      </c>
      <c r="D40" s="7">
        <v>349308.22</v>
      </c>
      <c r="E40" s="7"/>
      <c r="F40" s="7"/>
      <c r="G40" s="7">
        <v>70761.05</v>
      </c>
      <c r="H40" s="7">
        <v>15544.16</v>
      </c>
      <c r="I40" s="13">
        <v>39205.21</v>
      </c>
    </row>
    <row r="41" ht="25.5" customHeight="1" spans="1:9">
      <c r="A41" s="4" t="s">
        <v>146</v>
      </c>
      <c r="B41" s="6" t="s">
        <v>320</v>
      </c>
      <c r="C41" s="7">
        <v>10227.35</v>
      </c>
      <c r="D41" s="7">
        <v>8616.63</v>
      </c>
      <c r="E41" s="7"/>
      <c r="F41" s="7"/>
      <c r="G41" s="7">
        <v>534.79</v>
      </c>
      <c r="H41" s="7">
        <v>231.47</v>
      </c>
      <c r="I41" s="13">
        <v>844.46</v>
      </c>
    </row>
    <row r="42" ht="25.5" customHeight="1" spans="1:9">
      <c r="A42" s="4" t="s">
        <v>148</v>
      </c>
      <c r="B42" s="6" t="s">
        <v>321</v>
      </c>
      <c r="C42" s="7">
        <v>14237.13</v>
      </c>
      <c r="D42" s="7">
        <v>11747.12</v>
      </c>
      <c r="E42" s="7"/>
      <c r="F42" s="7"/>
      <c r="G42" s="7">
        <v>915.92</v>
      </c>
      <c r="H42" s="7">
        <v>398.55</v>
      </c>
      <c r="I42" s="13">
        <v>1175.54</v>
      </c>
    </row>
    <row r="43" ht="25.5" customHeight="1" spans="1:9">
      <c r="A43" s="4" t="s">
        <v>150</v>
      </c>
      <c r="B43" s="6" t="s">
        <v>322</v>
      </c>
      <c r="C43" s="7">
        <v>5577.06</v>
      </c>
      <c r="D43" s="7">
        <v>4556.4</v>
      </c>
      <c r="E43" s="7"/>
      <c r="F43" s="7"/>
      <c r="G43" s="7">
        <v>388.18</v>
      </c>
      <c r="H43" s="7">
        <v>171.99</v>
      </c>
      <c r="I43" s="13">
        <v>460.49</v>
      </c>
    </row>
    <row r="44" ht="25.5" customHeight="1" spans="1:9">
      <c r="A44" s="4" t="s">
        <v>162</v>
      </c>
      <c r="B44" s="6" t="s">
        <v>323</v>
      </c>
      <c r="C44" s="7" t="s">
        <v>324</v>
      </c>
      <c r="D44" s="7" t="s">
        <v>325</v>
      </c>
      <c r="E44" s="7">
        <v>200000</v>
      </c>
      <c r="F44" s="7">
        <v>4120000</v>
      </c>
      <c r="G44" s="7">
        <v>7917725.04</v>
      </c>
      <c r="H44" s="7">
        <v>1362742.71</v>
      </c>
      <c r="I44" s="13">
        <v>5151755.79</v>
      </c>
    </row>
    <row r="45" ht="25.5" customHeight="1" spans="1:9">
      <c r="A45" s="4" t="s">
        <v>166</v>
      </c>
      <c r="B45" s="6" t="s">
        <v>326</v>
      </c>
      <c r="C45" s="7">
        <v>3005094.6</v>
      </c>
      <c r="D45" s="7">
        <v>2068556.78</v>
      </c>
      <c r="E45" s="7">
        <v>99816</v>
      </c>
      <c r="F45" s="7"/>
      <c r="G45" s="7">
        <v>469086.79</v>
      </c>
      <c r="H45" s="7">
        <v>119507.95</v>
      </c>
      <c r="I45" s="13">
        <v>248127.08</v>
      </c>
    </row>
    <row r="46" ht="36.75" customHeight="1" spans="1:9">
      <c r="A46" s="4" t="s">
        <v>168</v>
      </c>
      <c r="B46" s="6" t="s">
        <v>327</v>
      </c>
      <c r="C46" s="7">
        <v>353153.43</v>
      </c>
      <c r="D46" s="7">
        <v>276297.13</v>
      </c>
      <c r="E46" s="7"/>
      <c r="F46" s="7"/>
      <c r="G46" s="7">
        <v>38070.69</v>
      </c>
      <c r="H46" s="7">
        <v>9626.15</v>
      </c>
      <c r="I46" s="13">
        <v>29159.46</v>
      </c>
    </row>
    <row r="47" ht="25.5" customHeight="1" spans="1:9">
      <c r="A47" s="4" t="s">
        <v>170</v>
      </c>
      <c r="B47" s="6" t="s">
        <v>328</v>
      </c>
      <c r="C47" s="7">
        <v>1495267.58</v>
      </c>
      <c r="D47" s="7">
        <v>1148800.67</v>
      </c>
      <c r="E47" s="7">
        <v>99816</v>
      </c>
      <c r="F47" s="7"/>
      <c r="G47" s="7">
        <v>97133.38</v>
      </c>
      <c r="H47" s="7">
        <v>26055.07</v>
      </c>
      <c r="I47" s="13">
        <v>123462.46</v>
      </c>
    </row>
    <row r="48" ht="25.5" customHeight="1" spans="1:9">
      <c r="A48" s="4" t="s">
        <v>172</v>
      </c>
      <c r="B48" s="6" t="s">
        <v>329</v>
      </c>
      <c r="C48" s="7">
        <v>2517899.61</v>
      </c>
      <c r="D48" s="7">
        <v>1985153</v>
      </c>
      <c r="E48" s="7">
        <v>99816</v>
      </c>
      <c r="F48" s="7"/>
      <c r="G48" s="7">
        <v>178758.13</v>
      </c>
      <c r="H48" s="7">
        <v>46272.51</v>
      </c>
      <c r="I48" s="13">
        <v>207899.97</v>
      </c>
    </row>
    <row r="49" ht="25.5" customHeight="1" spans="1:9">
      <c r="A49" s="8" t="s">
        <v>174</v>
      </c>
      <c r="B49" s="9" t="s">
        <v>330</v>
      </c>
      <c r="C49" s="10">
        <v>1555193.22</v>
      </c>
      <c r="D49" s="10">
        <v>1363343.58</v>
      </c>
      <c r="E49" s="10"/>
      <c r="F49" s="10"/>
      <c r="G49" s="10">
        <v>50369.18</v>
      </c>
      <c r="H49" s="10">
        <v>13070.01</v>
      </c>
      <c r="I49" s="14">
        <v>128410.45</v>
      </c>
    </row>
    <row r="50" ht="22.5" customHeight="1" spans="1:9">
      <c r="A50" s="2" t="s">
        <v>54</v>
      </c>
      <c r="B50" s="3" t="s">
        <v>55</v>
      </c>
      <c r="C50" s="3" t="s">
        <v>56</v>
      </c>
      <c r="D50" s="3" t="s">
        <v>57</v>
      </c>
      <c r="E50" s="3"/>
      <c r="F50" s="3"/>
      <c r="G50" s="3"/>
      <c r="H50" s="3"/>
      <c r="I50" s="11"/>
    </row>
    <row r="51" ht="25.5" customHeight="1" spans="1:9">
      <c r="A51" s="4"/>
      <c r="B51" s="5"/>
      <c r="C51" s="5"/>
      <c r="D51" s="5" t="s">
        <v>58</v>
      </c>
      <c r="E51" s="5" t="s">
        <v>59</v>
      </c>
      <c r="F51" s="5" t="s">
        <v>60</v>
      </c>
      <c r="G51" s="5" t="s">
        <v>61</v>
      </c>
      <c r="H51" s="5" t="s">
        <v>62</v>
      </c>
      <c r="I51" s="12" t="s">
        <v>63</v>
      </c>
    </row>
    <row r="52" ht="25.5" customHeight="1" spans="1:9">
      <c r="A52" s="4" t="s">
        <v>176</v>
      </c>
      <c r="B52" s="6" t="s">
        <v>331</v>
      </c>
      <c r="C52" s="7">
        <v>546643.77</v>
      </c>
      <c r="D52" s="7">
        <v>351841.16</v>
      </c>
      <c r="E52" s="7">
        <v>99816</v>
      </c>
      <c r="F52" s="7"/>
      <c r="G52" s="7">
        <v>39692.94</v>
      </c>
      <c r="H52" s="7">
        <v>10157.95</v>
      </c>
      <c r="I52" s="13">
        <v>45135.72</v>
      </c>
    </row>
    <row r="53" ht="36.75" customHeight="1" spans="1:9">
      <c r="A53" s="4" t="s">
        <v>178</v>
      </c>
      <c r="B53" s="6" t="s">
        <v>332</v>
      </c>
      <c r="C53" s="7">
        <v>559487.06</v>
      </c>
      <c r="D53" s="7">
        <v>431233.68</v>
      </c>
      <c r="E53" s="7"/>
      <c r="F53" s="7"/>
      <c r="G53" s="7">
        <v>65410.06</v>
      </c>
      <c r="H53" s="7">
        <v>16647.14</v>
      </c>
      <c r="I53" s="13">
        <v>46196.18</v>
      </c>
    </row>
    <row r="54" ht="25.5" customHeight="1" spans="1:9">
      <c r="A54" s="4" t="s">
        <v>180</v>
      </c>
      <c r="B54" s="6" t="s">
        <v>333</v>
      </c>
      <c r="C54" s="7">
        <v>1848574.62</v>
      </c>
      <c r="D54" s="7">
        <v>1285143.78</v>
      </c>
      <c r="E54" s="7">
        <v>99816</v>
      </c>
      <c r="F54" s="7"/>
      <c r="G54" s="7">
        <v>250469.44</v>
      </c>
      <c r="H54" s="7">
        <v>60510.8</v>
      </c>
      <c r="I54" s="13">
        <v>152634.6</v>
      </c>
    </row>
    <row r="55" ht="25.5" customHeight="1" spans="1:9">
      <c r="A55" s="4" t="s">
        <v>182</v>
      </c>
      <c r="B55" s="6" t="s">
        <v>334</v>
      </c>
      <c r="C55" s="7">
        <v>3931777.06</v>
      </c>
      <c r="D55" s="7">
        <v>2674514.47</v>
      </c>
      <c r="E55" s="7">
        <v>750000</v>
      </c>
      <c r="F55" s="7"/>
      <c r="G55" s="7">
        <v>109746.22</v>
      </c>
      <c r="H55" s="7">
        <v>72874.23</v>
      </c>
      <c r="I55" s="13">
        <v>324642.14</v>
      </c>
    </row>
    <row r="56" ht="25.5" customHeight="1" spans="1:9">
      <c r="A56" s="4" t="s">
        <v>186</v>
      </c>
      <c r="B56" s="6" t="s">
        <v>335</v>
      </c>
      <c r="C56" s="7">
        <v>2467398.69</v>
      </c>
      <c r="D56" s="7">
        <v>193846.22</v>
      </c>
      <c r="E56" s="7">
        <v>2050000</v>
      </c>
      <c r="F56" s="7"/>
      <c r="G56" s="7">
        <v>13720.54</v>
      </c>
      <c r="H56" s="7">
        <v>6101.76</v>
      </c>
      <c r="I56" s="13">
        <v>203730.17</v>
      </c>
    </row>
    <row r="57" ht="25.5" customHeight="1" spans="1:9">
      <c r="A57" s="4" t="s">
        <v>188</v>
      </c>
      <c r="B57" s="6" t="s">
        <v>336</v>
      </c>
      <c r="C57" s="7">
        <v>2535102.22</v>
      </c>
      <c r="D57" s="7">
        <v>867572.87</v>
      </c>
      <c r="E57" s="7">
        <v>1400000</v>
      </c>
      <c r="F57" s="7"/>
      <c r="G57" s="7">
        <v>38636.77</v>
      </c>
      <c r="H57" s="7">
        <v>19572.21</v>
      </c>
      <c r="I57" s="13">
        <v>209320.37</v>
      </c>
    </row>
    <row r="58" ht="25.5" customHeight="1" spans="1:9">
      <c r="A58" s="4" t="s">
        <v>190</v>
      </c>
      <c r="B58" s="6" t="s">
        <v>337</v>
      </c>
      <c r="C58" s="7">
        <v>1897943.33</v>
      </c>
      <c r="D58" s="7">
        <v>855599.23</v>
      </c>
      <c r="E58" s="7">
        <v>770000</v>
      </c>
      <c r="F58" s="7"/>
      <c r="G58" s="7">
        <v>88345.33</v>
      </c>
      <c r="H58" s="7">
        <v>27287.85</v>
      </c>
      <c r="I58" s="13">
        <v>156710.92</v>
      </c>
    </row>
    <row r="59" ht="25.5" customHeight="1" spans="1:9">
      <c r="A59" s="4" t="s">
        <v>338</v>
      </c>
      <c r="B59" s="6" t="s">
        <v>339</v>
      </c>
      <c r="C59" s="7" t="s">
        <v>340</v>
      </c>
      <c r="D59" s="7" t="s">
        <v>341</v>
      </c>
      <c r="E59" s="7">
        <v>297976</v>
      </c>
      <c r="F59" s="7"/>
      <c r="G59" s="7">
        <v>7603674.5</v>
      </c>
      <c r="H59" s="7">
        <v>956546.41</v>
      </c>
      <c r="I59" s="13">
        <v>2684709.64</v>
      </c>
    </row>
    <row r="60" ht="25.5" customHeight="1" spans="1:9">
      <c r="A60" s="4" t="s">
        <v>342</v>
      </c>
      <c r="B60" s="6" t="s">
        <v>343</v>
      </c>
      <c r="C60" s="7">
        <v>8138821.48</v>
      </c>
      <c r="D60" s="7">
        <v>6796567.65</v>
      </c>
      <c r="E60" s="7">
        <v>1787164.83</v>
      </c>
      <c r="F60" s="7"/>
      <c r="G60" s="7">
        <v>451536.14</v>
      </c>
      <c r="H60" s="7">
        <v>218704.91</v>
      </c>
      <c r="I60" s="13">
        <v>672012.78</v>
      </c>
    </row>
    <row r="61" ht="36.75" customHeight="1" spans="1:9">
      <c r="A61" s="4" t="s">
        <v>344</v>
      </c>
      <c r="B61" s="6" t="s">
        <v>345</v>
      </c>
      <c r="C61" s="7">
        <v>2856808.28</v>
      </c>
      <c r="D61" s="7">
        <v>2230108.57</v>
      </c>
      <c r="E61" s="7"/>
      <c r="F61" s="7"/>
      <c r="G61" s="7">
        <v>293876.15</v>
      </c>
      <c r="H61" s="7">
        <v>96940.31</v>
      </c>
      <c r="I61" s="13">
        <v>235883.25</v>
      </c>
    </row>
    <row r="62" ht="25.5" customHeight="1" spans="1:9">
      <c r="A62" s="4" t="s">
        <v>346</v>
      </c>
      <c r="B62" s="6" t="s">
        <v>347</v>
      </c>
      <c r="C62" s="7">
        <v>1166224.64</v>
      </c>
      <c r="D62" s="7">
        <v>880436.13</v>
      </c>
      <c r="E62" s="7"/>
      <c r="F62" s="7"/>
      <c r="G62" s="7">
        <v>142466.76</v>
      </c>
      <c r="H62" s="7">
        <v>47027.97</v>
      </c>
      <c r="I62" s="13">
        <v>96293.78</v>
      </c>
    </row>
    <row r="63" ht="36.75" customHeight="1" spans="1:9">
      <c r="A63" s="4" t="s">
        <v>348</v>
      </c>
      <c r="B63" s="6" t="s">
        <v>349</v>
      </c>
      <c r="C63" s="7">
        <v>1540091.62</v>
      </c>
      <c r="D63" s="7">
        <v>865185.25</v>
      </c>
      <c r="E63" s="7">
        <v>408000</v>
      </c>
      <c r="F63" s="7"/>
      <c r="G63" s="7">
        <v>105398.24</v>
      </c>
      <c r="H63" s="7">
        <v>34344.6</v>
      </c>
      <c r="I63" s="13">
        <v>127163.53</v>
      </c>
    </row>
    <row r="64" ht="25.5" customHeight="1" spans="1:9">
      <c r="A64" s="4" t="s">
        <v>350</v>
      </c>
      <c r="B64" s="6" t="s">
        <v>351</v>
      </c>
      <c r="C64" s="7">
        <v>1528191.89</v>
      </c>
      <c r="D64" s="7">
        <v>1222497.25</v>
      </c>
      <c r="E64" s="7"/>
      <c r="F64" s="7"/>
      <c r="G64" s="7">
        <v>134921.21</v>
      </c>
      <c r="H64" s="7">
        <v>44592.45</v>
      </c>
      <c r="I64" s="13">
        <v>126180.98</v>
      </c>
    </row>
    <row r="65" ht="25.5" customHeight="1" spans="1:9">
      <c r="A65" s="4" t="s">
        <v>352</v>
      </c>
      <c r="B65" s="6" t="s">
        <v>353</v>
      </c>
      <c r="C65" s="7">
        <v>476014.61</v>
      </c>
      <c r="D65" s="7">
        <v>365242.4</v>
      </c>
      <c r="E65" s="7"/>
      <c r="F65" s="7"/>
      <c r="G65" s="7">
        <v>53363.97</v>
      </c>
      <c r="H65" s="7">
        <v>18104.28</v>
      </c>
      <c r="I65" s="13">
        <v>39303.96</v>
      </c>
    </row>
    <row r="66" ht="25.5" customHeight="1" spans="1:9">
      <c r="A66" s="4" t="s">
        <v>354</v>
      </c>
      <c r="B66" s="6" t="s">
        <v>355</v>
      </c>
      <c r="C66" s="7">
        <v>1178483.15</v>
      </c>
      <c r="D66" s="7">
        <v>1080000</v>
      </c>
      <c r="E66" s="7">
        <v>1080000</v>
      </c>
      <c r="F66" s="7"/>
      <c r="G66" s="7">
        <v>1177.2</v>
      </c>
      <c r="H66" s="7"/>
      <c r="I66" s="13">
        <v>97305.95</v>
      </c>
    </row>
    <row r="67" ht="25.5" customHeight="1" spans="1:9">
      <c r="A67" s="4" t="s">
        <v>356</v>
      </c>
      <c r="B67" s="6" t="s">
        <v>357</v>
      </c>
      <c r="C67" s="7">
        <v>157770.02</v>
      </c>
      <c r="D67" s="7">
        <v>126461.24</v>
      </c>
      <c r="E67" s="7"/>
      <c r="F67" s="7"/>
      <c r="G67" s="7">
        <v>13845.19</v>
      </c>
      <c r="H67" s="7">
        <v>4436.71</v>
      </c>
      <c r="I67" s="13">
        <v>13026.88</v>
      </c>
    </row>
    <row r="68" ht="25.5" customHeight="1" spans="1:9">
      <c r="A68" s="4" t="s">
        <v>358</v>
      </c>
      <c r="B68" s="6" t="s">
        <v>359</v>
      </c>
      <c r="C68" s="7" t="s">
        <v>360</v>
      </c>
      <c r="D68" s="7" t="s">
        <v>361</v>
      </c>
      <c r="E68" s="7">
        <v>159943</v>
      </c>
      <c r="F68" s="7"/>
      <c r="G68" s="7">
        <v>5025109.32</v>
      </c>
      <c r="H68" s="7">
        <v>618100.24</v>
      </c>
      <c r="I68" s="13">
        <v>1731590.56</v>
      </c>
    </row>
    <row r="69" ht="25.5" customHeight="1" spans="1:9">
      <c r="A69" s="4" t="s">
        <v>362</v>
      </c>
      <c r="B69" s="6" t="s">
        <v>363</v>
      </c>
      <c r="C69" s="7">
        <v>5255040.89</v>
      </c>
      <c r="D69" s="7">
        <v>4389685.88</v>
      </c>
      <c r="E69" s="7">
        <v>1193999.19</v>
      </c>
      <c r="F69" s="7"/>
      <c r="G69" s="7">
        <v>292178.38</v>
      </c>
      <c r="H69" s="7">
        <v>139274.17</v>
      </c>
      <c r="I69" s="13">
        <v>433902.46</v>
      </c>
    </row>
    <row r="70" ht="36.75" customHeight="1" spans="1:9">
      <c r="A70" s="4" t="s">
        <v>364</v>
      </c>
      <c r="B70" s="6" t="s">
        <v>365</v>
      </c>
      <c r="C70" s="7">
        <v>1795760.03</v>
      </c>
      <c r="D70" s="7">
        <v>1405439.84</v>
      </c>
      <c r="E70" s="7"/>
      <c r="F70" s="7"/>
      <c r="G70" s="7">
        <v>182071.08</v>
      </c>
      <c r="H70" s="7">
        <v>59975.35</v>
      </c>
      <c r="I70" s="13">
        <v>148273.76</v>
      </c>
    </row>
    <row r="71" ht="25.5" customHeight="1" spans="1:9">
      <c r="A71" s="4" t="s">
        <v>366</v>
      </c>
      <c r="B71" s="6" t="s">
        <v>367</v>
      </c>
      <c r="C71" s="7">
        <v>758487.43</v>
      </c>
      <c r="D71" s="7">
        <v>575078.64</v>
      </c>
      <c r="E71" s="7"/>
      <c r="F71" s="7"/>
      <c r="G71" s="7">
        <v>90813.66</v>
      </c>
      <c r="H71" s="7">
        <v>29967.73</v>
      </c>
      <c r="I71" s="13">
        <v>62627.4</v>
      </c>
    </row>
    <row r="72" ht="36.75" customHeight="1" spans="1:9">
      <c r="A72" s="4" t="s">
        <v>368</v>
      </c>
      <c r="B72" s="6" t="s">
        <v>369</v>
      </c>
      <c r="C72" s="7">
        <v>920170.66</v>
      </c>
      <c r="D72" s="7">
        <v>538638.58</v>
      </c>
      <c r="E72" s="7">
        <v>216000</v>
      </c>
      <c r="F72" s="7"/>
      <c r="G72" s="7">
        <v>67562.1</v>
      </c>
      <c r="H72" s="7">
        <v>21992.59</v>
      </c>
      <c r="I72" s="13">
        <v>75977.39</v>
      </c>
    </row>
    <row r="73" ht="25.5" customHeight="1" spans="1:9">
      <c r="A73" s="8" t="s">
        <v>370</v>
      </c>
      <c r="B73" s="9" t="s">
        <v>371</v>
      </c>
      <c r="C73" s="10">
        <v>912988.57</v>
      </c>
      <c r="D73" s="10">
        <v>735170.8</v>
      </c>
      <c r="E73" s="10"/>
      <c r="F73" s="10"/>
      <c r="G73" s="10">
        <v>76998.06</v>
      </c>
      <c r="H73" s="10">
        <v>25435.33</v>
      </c>
      <c r="I73" s="14">
        <v>75384.38</v>
      </c>
    </row>
    <row r="74" ht="22.5" customHeight="1" spans="1:9">
      <c r="A74" s="2" t="s">
        <v>54</v>
      </c>
      <c r="B74" s="3" t="s">
        <v>55</v>
      </c>
      <c r="C74" s="3" t="s">
        <v>56</v>
      </c>
      <c r="D74" s="3" t="s">
        <v>57</v>
      </c>
      <c r="E74" s="3"/>
      <c r="F74" s="3"/>
      <c r="G74" s="3"/>
      <c r="H74" s="3"/>
      <c r="I74" s="11"/>
    </row>
    <row r="75" ht="25.5" customHeight="1" spans="1:9">
      <c r="A75" s="4"/>
      <c r="B75" s="5"/>
      <c r="C75" s="5"/>
      <c r="D75" s="5" t="s">
        <v>58</v>
      </c>
      <c r="E75" s="5" t="s">
        <v>59</v>
      </c>
      <c r="F75" s="5" t="s">
        <v>60</v>
      </c>
      <c r="G75" s="5" t="s">
        <v>61</v>
      </c>
      <c r="H75" s="5" t="s">
        <v>62</v>
      </c>
      <c r="I75" s="12" t="s">
        <v>63</v>
      </c>
    </row>
    <row r="76" ht="25.5" customHeight="1" spans="1:9">
      <c r="A76" s="4" t="s">
        <v>372</v>
      </c>
      <c r="B76" s="6" t="s">
        <v>373</v>
      </c>
      <c r="C76" s="7">
        <v>321553.13</v>
      </c>
      <c r="D76" s="7">
        <v>247323.76</v>
      </c>
      <c r="E76" s="7"/>
      <c r="F76" s="7"/>
      <c r="G76" s="7">
        <v>35641.09</v>
      </c>
      <c r="H76" s="7">
        <v>12038.02</v>
      </c>
      <c r="I76" s="13">
        <v>26550.26</v>
      </c>
    </row>
    <row r="77" ht="25.5" customHeight="1" spans="1:9">
      <c r="A77" s="4" t="s">
        <v>374</v>
      </c>
      <c r="B77" s="6" t="s">
        <v>375</v>
      </c>
      <c r="C77" s="7">
        <v>611065.34</v>
      </c>
      <c r="D77" s="7">
        <v>560000</v>
      </c>
      <c r="E77" s="7">
        <v>560000</v>
      </c>
      <c r="F77" s="7"/>
      <c r="G77" s="7">
        <v>610.4</v>
      </c>
      <c r="H77" s="7"/>
      <c r="I77" s="13">
        <v>50454.94</v>
      </c>
    </row>
    <row r="78" ht="25.5" customHeight="1" spans="1:9">
      <c r="A78" s="4" t="s">
        <v>376</v>
      </c>
      <c r="B78" s="6" t="s">
        <v>377</v>
      </c>
      <c r="C78" s="7">
        <v>117117.81</v>
      </c>
      <c r="D78" s="7">
        <v>97643.02</v>
      </c>
      <c r="E78" s="7"/>
      <c r="F78" s="7"/>
      <c r="G78" s="7">
        <v>7274.61</v>
      </c>
      <c r="H78" s="7">
        <v>2529.9</v>
      </c>
      <c r="I78" s="13">
        <v>9670.28</v>
      </c>
    </row>
    <row r="79" ht="25.5" customHeight="1" spans="1:9">
      <c r="A79" s="4" t="s">
        <v>378</v>
      </c>
      <c r="B79" s="6" t="s">
        <v>379</v>
      </c>
      <c r="C79" s="7" t="s">
        <v>380</v>
      </c>
      <c r="D79" s="7" t="s">
        <v>381</v>
      </c>
      <c r="E79" s="7">
        <v>368088</v>
      </c>
      <c r="F79" s="7"/>
      <c r="G79" s="7">
        <v>9351386.72</v>
      </c>
      <c r="H79" s="7">
        <v>1194092.36</v>
      </c>
      <c r="I79" s="13">
        <v>3302155.41</v>
      </c>
    </row>
    <row r="80" ht="25.5" customHeight="1" spans="1:9">
      <c r="A80" s="4" t="s">
        <v>382</v>
      </c>
      <c r="B80" s="6" t="s">
        <v>383</v>
      </c>
      <c r="C80" s="7">
        <v>9937893.93</v>
      </c>
      <c r="D80" s="7">
        <v>8299035.56</v>
      </c>
      <c r="E80" s="7">
        <v>2184040.06</v>
      </c>
      <c r="F80" s="7"/>
      <c r="G80" s="7">
        <v>551398.81</v>
      </c>
      <c r="H80" s="7">
        <v>266899.51</v>
      </c>
      <c r="I80" s="13">
        <v>820560.05</v>
      </c>
    </row>
    <row r="81" ht="36.75" customHeight="1" spans="1:9">
      <c r="A81" s="4" t="s">
        <v>384</v>
      </c>
      <c r="B81" s="6" t="s">
        <v>385</v>
      </c>
      <c r="C81" s="7">
        <v>3480663.84</v>
      </c>
      <c r="D81" s="7">
        <v>2723248.32</v>
      </c>
      <c r="E81" s="7"/>
      <c r="F81" s="7"/>
      <c r="G81" s="7">
        <v>353450.46</v>
      </c>
      <c r="H81" s="7">
        <v>116570.8</v>
      </c>
      <c r="I81" s="13">
        <v>287394.26</v>
      </c>
    </row>
    <row r="82" ht="25.5" customHeight="1" spans="1:9">
      <c r="A82" s="4" t="s">
        <v>386</v>
      </c>
      <c r="B82" s="6" t="s">
        <v>387</v>
      </c>
      <c r="C82" s="7">
        <v>1365622.1</v>
      </c>
      <c r="D82" s="7">
        <v>1031819.29</v>
      </c>
      <c r="E82" s="7"/>
      <c r="F82" s="7"/>
      <c r="G82" s="7">
        <v>166197.71</v>
      </c>
      <c r="H82" s="7">
        <v>54847.31</v>
      </c>
      <c r="I82" s="13">
        <v>112757.79</v>
      </c>
    </row>
    <row r="83" ht="36.75" customHeight="1" spans="1:9">
      <c r="A83" s="4" t="s">
        <v>388</v>
      </c>
      <c r="B83" s="6" t="s">
        <v>389</v>
      </c>
      <c r="C83" s="7">
        <v>1712708.41</v>
      </c>
      <c r="D83" s="7">
        <v>913254.52</v>
      </c>
      <c r="E83" s="7">
        <v>504000</v>
      </c>
      <c r="F83" s="7"/>
      <c r="G83" s="7">
        <v>116200.74</v>
      </c>
      <c r="H83" s="7">
        <v>37836.86</v>
      </c>
      <c r="I83" s="13">
        <v>141416.29</v>
      </c>
    </row>
    <row r="84" ht="25.5" customHeight="1" spans="1:9">
      <c r="A84" s="4" t="s">
        <v>390</v>
      </c>
      <c r="B84" s="6" t="s">
        <v>391</v>
      </c>
      <c r="C84" s="7">
        <v>1824043.08</v>
      </c>
      <c r="D84" s="7">
        <v>1466132.61</v>
      </c>
      <c r="E84" s="7"/>
      <c r="F84" s="7"/>
      <c r="G84" s="7">
        <v>155823.77</v>
      </c>
      <c r="H84" s="7">
        <v>51477.64</v>
      </c>
      <c r="I84" s="13">
        <v>150609.06</v>
      </c>
    </row>
    <row r="85" ht="25.5" customHeight="1" spans="1:9">
      <c r="A85" s="4" t="s">
        <v>392</v>
      </c>
      <c r="B85" s="6" t="s">
        <v>393</v>
      </c>
      <c r="C85" s="7">
        <v>557090.83</v>
      </c>
      <c r="D85" s="7">
        <v>426050.2</v>
      </c>
      <c r="E85" s="7"/>
      <c r="F85" s="7"/>
      <c r="G85" s="7">
        <v>63497.12</v>
      </c>
      <c r="H85" s="7">
        <v>21545.18</v>
      </c>
      <c r="I85" s="13">
        <v>45998.33</v>
      </c>
    </row>
    <row r="86" ht="25.5" customHeight="1" spans="1:9">
      <c r="A86" s="4" t="s">
        <v>394</v>
      </c>
      <c r="B86" s="6" t="s">
        <v>395</v>
      </c>
      <c r="C86" s="7">
        <v>1353073.24</v>
      </c>
      <c r="D86" s="7">
        <v>1240000</v>
      </c>
      <c r="E86" s="7">
        <v>1240000</v>
      </c>
      <c r="F86" s="7"/>
      <c r="G86" s="7">
        <v>1351.6</v>
      </c>
      <c r="H86" s="7"/>
      <c r="I86" s="13">
        <v>111721.64</v>
      </c>
    </row>
    <row r="87" ht="25.5" customHeight="1" spans="1:9">
      <c r="A87" s="4" t="s">
        <v>396</v>
      </c>
      <c r="B87" s="6" t="s">
        <v>397</v>
      </c>
      <c r="C87" s="7">
        <v>217915.86</v>
      </c>
      <c r="D87" s="7">
        <v>170032.8</v>
      </c>
      <c r="E87" s="7"/>
      <c r="F87" s="7"/>
      <c r="G87" s="7">
        <v>22801.74</v>
      </c>
      <c r="H87" s="7">
        <v>7088.27</v>
      </c>
      <c r="I87" s="13">
        <v>17993.05</v>
      </c>
    </row>
    <row r="88" ht="25.5" customHeight="1" spans="1:9">
      <c r="A88" s="4" t="s">
        <v>398</v>
      </c>
      <c r="B88" s="6" t="s">
        <v>399</v>
      </c>
      <c r="C88" s="7" t="s">
        <v>400</v>
      </c>
      <c r="D88" s="7" t="s">
        <v>401</v>
      </c>
      <c r="E88" s="7">
        <v>192808</v>
      </c>
      <c r="F88" s="7"/>
      <c r="G88" s="7">
        <v>5141991.58</v>
      </c>
      <c r="H88" s="7">
        <v>625731.85</v>
      </c>
      <c r="I88" s="13">
        <v>1745731.76</v>
      </c>
    </row>
    <row r="89" ht="25.5" customHeight="1" spans="1:9">
      <c r="A89" s="4" t="s">
        <v>402</v>
      </c>
      <c r="B89" s="6" t="s">
        <v>403</v>
      </c>
      <c r="C89" s="7">
        <v>5193519.49</v>
      </c>
      <c r="D89" s="7">
        <v>4337066.41</v>
      </c>
      <c r="E89" s="7">
        <v>1141564.18</v>
      </c>
      <c r="F89" s="7"/>
      <c r="G89" s="7">
        <v>288165.18</v>
      </c>
      <c r="H89" s="7">
        <v>139465.19</v>
      </c>
      <c r="I89" s="13">
        <v>428822.71</v>
      </c>
    </row>
    <row r="90" ht="36.75" customHeight="1" spans="1:9">
      <c r="A90" s="4" t="s">
        <v>404</v>
      </c>
      <c r="B90" s="6" t="s">
        <v>405</v>
      </c>
      <c r="C90" s="7">
        <v>1817999.08</v>
      </c>
      <c r="D90" s="7">
        <v>1425013.39</v>
      </c>
      <c r="E90" s="7"/>
      <c r="F90" s="7"/>
      <c r="G90" s="7">
        <v>182647.16</v>
      </c>
      <c r="H90" s="7">
        <v>60228.51</v>
      </c>
      <c r="I90" s="13">
        <v>150110.02</v>
      </c>
    </row>
    <row r="91" ht="25.5" customHeight="1" spans="1:9">
      <c r="A91" s="4" t="s">
        <v>406</v>
      </c>
      <c r="B91" s="6" t="s">
        <v>407</v>
      </c>
      <c r="C91" s="7">
        <v>775406</v>
      </c>
      <c r="D91" s="7">
        <v>586786.26</v>
      </c>
      <c r="E91" s="7"/>
      <c r="F91" s="7"/>
      <c r="G91" s="7">
        <v>93680.54</v>
      </c>
      <c r="H91" s="7">
        <v>30914.85</v>
      </c>
      <c r="I91" s="13">
        <v>64024.35</v>
      </c>
    </row>
    <row r="92" ht="36.75" customHeight="1" spans="1:9">
      <c r="A92" s="4" t="s">
        <v>408</v>
      </c>
      <c r="B92" s="6" t="s">
        <v>409</v>
      </c>
      <c r="C92" s="7">
        <v>879178.06</v>
      </c>
      <c r="D92" s="7">
        <v>461350.26</v>
      </c>
      <c r="E92" s="7">
        <v>264000</v>
      </c>
      <c r="F92" s="7"/>
      <c r="G92" s="7">
        <v>61296.07</v>
      </c>
      <c r="H92" s="7">
        <v>19939.05</v>
      </c>
      <c r="I92" s="13">
        <v>72592.68</v>
      </c>
    </row>
    <row r="93" ht="25.5" customHeight="1" spans="1:9">
      <c r="A93" s="4" t="s">
        <v>410</v>
      </c>
      <c r="B93" s="6" t="s">
        <v>411</v>
      </c>
      <c r="C93" s="7">
        <v>900785.81</v>
      </c>
      <c r="D93" s="7">
        <v>720566.28</v>
      </c>
      <c r="E93" s="7"/>
      <c r="F93" s="7"/>
      <c r="G93" s="7">
        <v>79555.9</v>
      </c>
      <c r="H93" s="7">
        <v>26286.82</v>
      </c>
      <c r="I93" s="13">
        <v>74376.81</v>
      </c>
    </row>
    <row r="94" ht="25.5" customHeight="1" spans="1:9">
      <c r="A94" s="4" t="s">
        <v>412</v>
      </c>
      <c r="B94" s="6" t="s">
        <v>413</v>
      </c>
      <c r="C94" s="7">
        <v>314775.33</v>
      </c>
      <c r="D94" s="7">
        <v>240695.09</v>
      </c>
      <c r="E94" s="7"/>
      <c r="F94" s="7"/>
      <c r="G94" s="7">
        <v>35918.2</v>
      </c>
      <c r="H94" s="7">
        <v>12171.42</v>
      </c>
      <c r="I94" s="13">
        <v>25990.62</v>
      </c>
    </row>
    <row r="95" ht="25.5" customHeight="1" spans="1:9">
      <c r="A95" s="4" t="s">
        <v>414</v>
      </c>
      <c r="B95" s="6" t="s">
        <v>415</v>
      </c>
      <c r="C95" s="7">
        <v>698360.38</v>
      </c>
      <c r="D95" s="7">
        <v>640000</v>
      </c>
      <c r="E95" s="7">
        <v>640000</v>
      </c>
      <c r="F95" s="7"/>
      <c r="G95" s="7">
        <v>697.6</v>
      </c>
      <c r="H95" s="7"/>
      <c r="I95" s="13">
        <v>57662.78</v>
      </c>
    </row>
    <row r="96" ht="25.5" customHeight="1" spans="1:9">
      <c r="A96" s="4" t="s">
        <v>416</v>
      </c>
      <c r="B96" s="6" t="s">
        <v>417</v>
      </c>
      <c r="C96" s="7">
        <v>121951.43</v>
      </c>
      <c r="D96" s="7">
        <v>101197.64</v>
      </c>
      <c r="E96" s="7"/>
      <c r="F96" s="7"/>
      <c r="G96" s="7">
        <v>7951.03</v>
      </c>
      <c r="H96" s="7">
        <v>2733.38</v>
      </c>
      <c r="I96" s="13">
        <v>10069.38</v>
      </c>
    </row>
    <row r="97" ht="25.5" customHeight="1" spans="1:9">
      <c r="A97" s="4" t="s">
        <v>418</v>
      </c>
      <c r="B97" s="6" t="s">
        <v>419</v>
      </c>
      <c r="C97" s="7" t="s">
        <v>420</v>
      </c>
      <c r="D97" s="7" t="s">
        <v>421</v>
      </c>
      <c r="E97" s="7">
        <v>148988</v>
      </c>
      <c r="F97" s="7"/>
      <c r="G97" s="7">
        <v>4789509.64</v>
      </c>
      <c r="H97" s="7">
        <v>588991.12</v>
      </c>
      <c r="I97" s="13">
        <v>1645855.11</v>
      </c>
    </row>
    <row r="98" ht="25.5" customHeight="1" spans="1:9">
      <c r="A98" s="8" t="s">
        <v>422</v>
      </c>
      <c r="B98" s="9" t="s">
        <v>423</v>
      </c>
      <c r="C98" s="10">
        <v>5006626.65</v>
      </c>
      <c r="D98" s="10">
        <v>4181483.67</v>
      </c>
      <c r="E98" s="10">
        <v>1131364.97</v>
      </c>
      <c r="F98" s="10"/>
      <c r="G98" s="10">
        <v>278366.79</v>
      </c>
      <c r="H98" s="10">
        <v>133385</v>
      </c>
      <c r="I98" s="14">
        <v>413391.19</v>
      </c>
    </row>
    <row r="99" ht="22.5" customHeight="1" spans="1:9">
      <c r="A99" s="2" t="s">
        <v>54</v>
      </c>
      <c r="B99" s="3" t="s">
        <v>55</v>
      </c>
      <c r="C99" s="3" t="s">
        <v>56</v>
      </c>
      <c r="D99" s="3" t="s">
        <v>57</v>
      </c>
      <c r="E99" s="3"/>
      <c r="F99" s="3"/>
      <c r="G99" s="3"/>
      <c r="H99" s="3"/>
      <c r="I99" s="11"/>
    </row>
    <row r="100" ht="25.5" customHeight="1" spans="1:9">
      <c r="A100" s="4"/>
      <c r="B100" s="5"/>
      <c r="C100" s="5"/>
      <c r="D100" s="5" t="s">
        <v>58</v>
      </c>
      <c r="E100" s="5" t="s">
        <v>59</v>
      </c>
      <c r="F100" s="5" t="s">
        <v>60</v>
      </c>
      <c r="G100" s="5" t="s">
        <v>61</v>
      </c>
      <c r="H100" s="5" t="s">
        <v>62</v>
      </c>
      <c r="I100" s="12" t="s">
        <v>63</v>
      </c>
    </row>
    <row r="101" ht="36.75" customHeight="1" spans="1:9">
      <c r="A101" s="4" t="s">
        <v>424</v>
      </c>
      <c r="B101" s="6" t="s">
        <v>425</v>
      </c>
      <c r="C101" s="7">
        <v>1727166.43</v>
      </c>
      <c r="D101" s="7">
        <v>1351895.97</v>
      </c>
      <c r="E101" s="7"/>
      <c r="F101" s="7"/>
      <c r="G101" s="7">
        <v>174992.98</v>
      </c>
      <c r="H101" s="7">
        <v>57667.41</v>
      </c>
      <c r="I101" s="13">
        <v>142610.07</v>
      </c>
    </row>
    <row r="102" ht="25.5" customHeight="1" spans="1:9">
      <c r="A102" s="4" t="s">
        <v>426</v>
      </c>
      <c r="B102" s="6" t="s">
        <v>427</v>
      </c>
      <c r="C102" s="7">
        <v>726431.73</v>
      </c>
      <c r="D102" s="7">
        <v>551378.56</v>
      </c>
      <c r="E102" s="7"/>
      <c r="F102" s="7"/>
      <c r="G102" s="7">
        <v>86522.43</v>
      </c>
      <c r="H102" s="7">
        <v>28550.14</v>
      </c>
      <c r="I102" s="13">
        <v>59980.6</v>
      </c>
    </row>
    <row r="103" ht="36.75" customHeight="1" spans="1:9">
      <c r="A103" s="4" t="s">
        <v>428</v>
      </c>
      <c r="B103" s="6" t="s">
        <v>429</v>
      </c>
      <c r="C103" s="7">
        <v>881120.52</v>
      </c>
      <c r="D103" s="7">
        <v>518739.46</v>
      </c>
      <c r="E103" s="7">
        <v>204000</v>
      </c>
      <c r="F103" s="7"/>
      <c r="G103" s="7">
        <v>64598.32</v>
      </c>
      <c r="H103" s="7">
        <v>21029.67</v>
      </c>
      <c r="I103" s="13">
        <v>72753.07</v>
      </c>
    </row>
    <row r="104" ht="25.5" customHeight="1" spans="1:9">
      <c r="A104" s="4" t="s">
        <v>430</v>
      </c>
      <c r="B104" s="6" t="s">
        <v>431</v>
      </c>
      <c r="C104" s="7">
        <v>889939.86</v>
      </c>
      <c r="D104" s="7">
        <v>715424.1</v>
      </c>
      <c r="E104" s="7"/>
      <c r="F104" s="7"/>
      <c r="G104" s="7">
        <v>75944.83</v>
      </c>
      <c r="H104" s="7">
        <v>25089.66</v>
      </c>
      <c r="I104" s="13">
        <v>73481.27</v>
      </c>
    </row>
    <row r="105" ht="25.5" customHeight="1" spans="1:9">
      <c r="A105" s="4" t="s">
        <v>432</v>
      </c>
      <c r="B105" s="6" t="s">
        <v>433</v>
      </c>
      <c r="C105" s="7">
        <v>319477.43</v>
      </c>
      <c r="D105" s="7">
        <v>247051.94</v>
      </c>
      <c r="E105" s="7"/>
      <c r="F105" s="7"/>
      <c r="G105" s="7">
        <v>34421.75</v>
      </c>
      <c r="H105" s="7">
        <v>11624.87</v>
      </c>
      <c r="I105" s="13">
        <v>26378.87</v>
      </c>
    </row>
    <row r="106" ht="25.5" customHeight="1" spans="1:9">
      <c r="A106" s="4" t="s">
        <v>434</v>
      </c>
      <c r="B106" s="6" t="s">
        <v>435</v>
      </c>
      <c r="C106" s="7">
        <v>589241.57</v>
      </c>
      <c r="D106" s="7">
        <v>540000</v>
      </c>
      <c r="E106" s="7">
        <v>540000</v>
      </c>
      <c r="F106" s="7"/>
      <c r="G106" s="7">
        <v>588.6</v>
      </c>
      <c r="H106" s="7"/>
      <c r="I106" s="13">
        <v>48652.97</v>
      </c>
    </row>
    <row r="107" ht="25.5" customHeight="1" spans="1:9">
      <c r="A107" s="4" t="s">
        <v>436</v>
      </c>
      <c r="B107" s="6" t="s">
        <v>437</v>
      </c>
      <c r="C107" s="7">
        <v>117835.78</v>
      </c>
      <c r="D107" s="7">
        <v>98237.77</v>
      </c>
      <c r="E107" s="7"/>
      <c r="F107" s="7"/>
      <c r="G107" s="7">
        <v>7317.87</v>
      </c>
      <c r="H107" s="7">
        <v>2550.58</v>
      </c>
      <c r="I107" s="13">
        <v>9729.56</v>
      </c>
    </row>
    <row r="108" ht="25.5" customHeight="1" spans="1:9">
      <c r="A108" s="4" t="s">
        <v>438</v>
      </c>
      <c r="B108" s="6" t="s">
        <v>439</v>
      </c>
      <c r="C108" s="7" t="s">
        <v>440</v>
      </c>
      <c r="D108" s="7" t="s">
        <v>441</v>
      </c>
      <c r="E108" s="7">
        <v>297976</v>
      </c>
      <c r="F108" s="7"/>
      <c r="G108" s="7">
        <v>8005925.58</v>
      </c>
      <c r="H108" s="7">
        <v>1034904.07</v>
      </c>
      <c r="I108" s="13">
        <v>2877381.74</v>
      </c>
    </row>
    <row r="109" ht="25.5" customHeight="1" spans="1:9">
      <c r="A109" s="4" t="s">
        <v>442</v>
      </c>
      <c r="B109" s="6" t="s">
        <v>443</v>
      </c>
      <c r="C109" s="7">
        <v>8836478.18</v>
      </c>
      <c r="D109" s="7">
        <v>7380572.42</v>
      </c>
      <c r="E109" s="7">
        <v>1981465.83</v>
      </c>
      <c r="F109" s="7"/>
      <c r="G109" s="7">
        <v>490928.16</v>
      </c>
      <c r="H109" s="7">
        <v>235360.14</v>
      </c>
      <c r="I109" s="13">
        <v>729617.46</v>
      </c>
    </row>
    <row r="110" ht="36.75" customHeight="1" spans="1:9">
      <c r="A110" s="4" t="s">
        <v>444</v>
      </c>
      <c r="B110" s="6" t="s">
        <v>445</v>
      </c>
      <c r="C110" s="7">
        <v>2964316</v>
      </c>
      <c r="D110" s="7">
        <v>2326543.74</v>
      </c>
      <c r="E110" s="7"/>
      <c r="F110" s="7"/>
      <c r="G110" s="7">
        <v>295553.45</v>
      </c>
      <c r="H110" s="7">
        <v>97458.77</v>
      </c>
      <c r="I110" s="13">
        <v>244760.04</v>
      </c>
    </row>
    <row r="111" ht="25.5" customHeight="1" spans="1:9">
      <c r="A111" s="4" t="s">
        <v>446</v>
      </c>
      <c r="B111" s="6" t="s">
        <v>447</v>
      </c>
      <c r="C111" s="7">
        <v>1320205.29</v>
      </c>
      <c r="D111" s="7">
        <v>1001976.43</v>
      </c>
      <c r="E111" s="7"/>
      <c r="F111" s="7"/>
      <c r="G111" s="7">
        <v>157327.43</v>
      </c>
      <c r="H111" s="7">
        <v>51893.65</v>
      </c>
      <c r="I111" s="13">
        <v>109007.78</v>
      </c>
    </row>
    <row r="112" ht="36.75" customHeight="1" spans="1:9">
      <c r="A112" s="4" t="s">
        <v>448</v>
      </c>
      <c r="B112" s="6" t="s">
        <v>449</v>
      </c>
      <c r="C112" s="7">
        <v>1571961.25</v>
      </c>
      <c r="D112" s="7">
        <v>886389.48</v>
      </c>
      <c r="E112" s="7">
        <v>408000</v>
      </c>
      <c r="F112" s="7"/>
      <c r="G112" s="7">
        <v>111499.73</v>
      </c>
      <c r="H112" s="7">
        <v>36277.07</v>
      </c>
      <c r="I112" s="13">
        <v>129794.97</v>
      </c>
    </row>
    <row r="113" ht="25.5" customHeight="1" spans="1:9">
      <c r="A113" s="4" t="s">
        <v>450</v>
      </c>
      <c r="B113" s="6" t="s">
        <v>451</v>
      </c>
      <c r="C113" s="7">
        <v>1578784.26</v>
      </c>
      <c r="D113" s="7">
        <v>1271190.9</v>
      </c>
      <c r="E113" s="7"/>
      <c r="F113" s="7"/>
      <c r="G113" s="7">
        <v>133223.37</v>
      </c>
      <c r="H113" s="7">
        <v>44011.66</v>
      </c>
      <c r="I113" s="13">
        <v>130358.33</v>
      </c>
    </row>
    <row r="114" ht="25.5" customHeight="1" spans="1:9">
      <c r="A114" s="4" t="s">
        <v>452</v>
      </c>
      <c r="B114" s="6" t="s">
        <v>453</v>
      </c>
      <c r="C114" s="7">
        <v>502148.91</v>
      </c>
      <c r="D114" s="7">
        <v>384076.69</v>
      </c>
      <c r="E114" s="7"/>
      <c r="F114" s="7"/>
      <c r="G114" s="7">
        <v>57223.3</v>
      </c>
      <c r="H114" s="7">
        <v>19387.08</v>
      </c>
      <c r="I114" s="13">
        <v>41461.84</v>
      </c>
    </row>
    <row r="115" ht="25.5" customHeight="1" spans="1:9">
      <c r="A115" s="4" t="s">
        <v>454</v>
      </c>
      <c r="B115" s="6" t="s">
        <v>455</v>
      </c>
      <c r="C115" s="7">
        <v>1178483.15</v>
      </c>
      <c r="D115" s="7">
        <v>1080000</v>
      </c>
      <c r="E115" s="7">
        <v>1080000</v>
      </c>
      <c r="F115" s="7"/>
      <c r="G115" s="7">
        <v>1177.2</v>
      </c>
      <c r="H115" s="7"/>
      <c r="I115" s="13">
        <v>97305.95</v>
      </c>
    </row>
    <row r="116" ht="25.5" customHeight="1" spans="1:9">
      <c r="A116" s="4" t="s">
        <v>456</v>
      </c>
      <c r="B116" s="6" t="s">
        <v>457</v>
      </c>
      <c r="C116" s="7">
        <v>195666.51</v>
      </c>
      <c r="D116" s="7">
        <v>153704.86</v>
      </c>
      <c r="E116" s="7"/>
      <c r="F116" s="7"/>
      <c r="G116" s="7">
        <v>19683.37</v>
      </c>
      <c r="H116" s="7">
        <v>6122.33</v>
      </c>
      <c r="I116" s="13">
        <v>16155.95</v>
      </c>
    </row>
    <row r="117" ht="25.5" customHeight="1" spans="1:9">
      <c r="A117" s="4" t="s">
        <v>458</v>
      </c>
      <c r="B117" s="6" t="s">
        <v>459</v>
      </c>
      <c r="C117" s="7" t="s">
        <v>460</v>
      </c>
      <c r="D117" s="7" t="s">
        <v>461</v>
      </c>
      <c r="E117" s="7">
        <v>315504</v>
      </c>
      <c r="F117" s="7"/>
      <c r="G117" s="7">
        <v>8070408.36</v>
      </c>
      <c r="H117" s="7">
        <v>1039204.47</v>
      </c>
      <c r="I117" s="13">
        <v>2874949.57</v>
      </c>
    </row>
    <row r="118" ht="25.5" customHeight="1" spans="1:9">
      <c r="A118" s="4" t="s">
        <v>462</v>
      </c>
      <c r="B118" s="6" t="s">
        <v>463</v>
      </c>
      <c r="C118" s="7">
        <v>8693314.99</v>
      </c>
      <c r="D118" s="7">
        <v>7259939.47</v>
      </c>
      <c r="E118" s="7">
        <v>1949777.52</v>
      </c>
      <c r="F118" s="7"/>
      <c r="G118" s="7">
        <v>482365.4</v>
      </c>
      <c r="H118" s="7">
        <v>233213.47</v>
      </c>
      <c r="I118" s="13">
        <v>717796.65</v>
      </c>
    </row>
    <row r="119" ht="36.75" customHeight="1" spans="1:9">
      <c r="A119" s="4" t="s">
        <v>464</v>
      </c>
      <c r="B119" s="6" t="s">
        <v>465</v>
      </c>
      <c r="C119" s="7">
        <v>3014429.25</v>
      </c>
      <c r="D119" s="7">
        <v>2355534.46</v>
      </c>
      <c r="E119" s="7"/>
      <c r="F119" s="7"/>
      <c r="G119" s="7">
        <v>308295.99</v>
      </c>
      <c r="H119" s="7">
        <v>101700.97</v>
      </c>
      <c r="I119" s="13">
        <v>248897.83</v>
      </c>
    </row>
    <row r="120" ht="25.5" customHeight="1" spans="1:9">
      <c r="A120" s="4" t="s">
        <v>466</v>
      </c>
      <c r="B120" s="6" t="s">
        <v>467</v>
      </c>
      <c r="C120" s="7">
        <v>1288726.94</v>
      </c>
      <c r="D120" s="7">
        <v>976897.48</v>
      </c>
      <c r="E120" s="7"/>
      <c r="F120" s="7"/>
      <c r="G120" s="7">
        <v>154455.17</v>
      </c>
      <c r="H120" s="7">
        <v>50965.64</v>
      </c>
      <c r="I120" s="13">
        <v>106408.65</v>
      </c>
    </row>
    <row r="121" ht="36.75" customHeight="1" spans="1:9">
      <c r="A121" s="4" t="s">
        <v>468</v>
      </c>
      <c r="B121" s="6" t="s">
        <v>469</v>
      </c>
      <c r="C121" s="7">
        <v>1474006.97</v>
      </c>
      <c r="D121" s="7">
        <v>802892.59</v>
      </c>
      <c r="E121" s="7">
        <v>432000</v>
      </c>
      <c r="F121" s="7"/>
      <c r="G121" s="7">
        <v>88633.68</v>
      </c>
      <c r="H121" s="7">
        <v>28773.7</v>
      </c>
      <c r="I121" s="13">
        <v>121707</v>
      </c>
    </row>
    <row r="122" ht="25.5" customHeight="1" spans="1:9">
      <c r="A122" s="8" t="s">
        <v>470</v>
      </c>
      <c r="B122" s="9" t="s">
        <v>471</v>
      </c>
      <c r="C122" s="10">
        <v>1569490.32</v>
      </c>
      <c r="D122" s="10">
        <v>1260256.66</v>
      </c>
      <c r="E122" s="10"/>
      <c r="F122" s="10"/>
      <c r="G122" s="10">
        <v>135031.77</v>
      </c>
      <c r="H122" s="10">
        <v>44610.95</v>
      </c>
      <c r="I122" s="14">
        <v>129590.94</v>
      </c>
    </row>
    <row r="123" ht="22.5" customHeight="1" spans="1:9">
      <c r="A123" s="2" t="s">
        <v>54</v>
      </c>
      <c r="B123" s="3" t="s">
        <v>55</v>
      </c>
      <c r="C123" s="3" t="s">
        <v>56</v>
      </c>
      <c r="D123" s="3" t="s">
        <v>57</v>
      </c>
      <c r="E123" s="3"/>
      <c r="F123" s="3"/>
      <c r="G123" s="3"/>
      <c r="H123" s="3"/>
      <c r="I123" s="11"/>
    </row>
    <row r="124" ht="25.5" customHeight="1" spans="1:9">
      <c r="A124" s="4"/>
      <c r="B124" s="5"/>
      <c r="C124" s="5"/>
      <c r="D124" s="5" t="s">
        <v>58</v>
      </c>
      <c r="E124" s="5" t="s">
        <v>59</v>
      </c>
      <c r="F124" s="5" t="s">
        <v>60</v>
      </c>
      <c r="G124" s="5" t="s">
        <v>61</v>
      </c>
      <c r="H124" s="5" t="s">
        <v>62</v>
      </c>
      <c r="I124" s="12" t="s">
        <v>63</v>
      </c>
    </row>
    <row r="125" ht="25.5" customHeight="1" spans="1:9">
      <c r="A125" s="4" t="s">
        <v>472</v>
      </c>
      <c r="B125" s="6" t="s">
        <v>473</v>
      </c>
      <c r="C125" s="7">
        <v>522480</v>
      </c>
      <c r="D125" s="7">
        <v>399087.87</v>
      </c>
      <c r="E125" s="7"/>
      <c r="F125" s="7"/>
      <c r="G125" s="7">
        <v>59943.5</v>
      </c>
      <c r="H125" s="7">
        <v>20308.08</v>
      </c>
      <c r="I125" s="13">
        <v>43140.55</v>
      </c>
    </row>
    <row r="126" ht="25.5" customHeight="1" spans="1:9">
      <c r="A126" s="4" t="s">
        <v>474</v>
      </c>
      <c r="B126" s="6" t="s">
        <v>475</v>
      </c>
      <c r="C126" s="7">
        <v>1222130.67</v>
      </c>
      <c r="D126" s="7">
        <v>1120000</v>
      </c>
      <c r="E126" s="7">
        <v>1120000</v>
      </c>
      <c r="F126" s="7"/>
      <c r="G126" s="7">
        <v>1220.8</v>
      </c>
      <c r="H126" s="7"/>
      <c r="I126" s="13">
        <v>100909.87</v>
      </c>
    </row>
    <row r="127" ht="25.5" customHeight="1" spans="1:9">
      <c r="A127" s="4" t="s">
        <v>476</v>
      </c>
      <c r="B127" s="6" t="s">
        <v>477</v>
      </c>
      <c r="C127" s="7">
        <v>191614.54</v>
      </c>
      <c r="D127" s="7">
        <v>150424.61</v>
      </c>
      <c r="E127" s="7"/>
      <c r="F127" s="7"/>
      <c r="G127" s="7">
        <v>19342.95</v>
      </c>
      <c r="H127" s="7">
        <v>6025.6</v>
      </c>
      <c r="I127" s="13">
        <v>15821.38</v>
      </c>
    </row>
    <row r="128" ht="25.5" customHeight="1" spans="1:9">
      <c r="A128" s="4" t="s">
        <v>478</v>
      </c>
      <c r="B128" s="6" t="s">
        <v>479</v>
      </c>
      <c r="C128" s="7">
        <v>6859620.7</v>
      </c>
      <c r="D128" s="7">
        <v>5215183.24</v>
      </c>
      <c r="E128" s="7"/>
      <c r="F128" s="7"/>
      <c r="G128" s="7">
        <v>921103.17</v>
      </c>
      <c r="H128" s="7">
        <v>156943.59</v>
      </c>
      <c r="I128" s="13">
        <v>566390.7</v>
      </c>
    </row>
    <row r="129" ht="25.5" customHeight="1" spans="1:9">
      <c r="A129" s="4" t="s">
        <v>480</v>
      </c>
      <c r="B129" s="6" t="s">
        <v>481</v>
      </c>
      <c r="C129" s="7">
        <v>1733791.76</v>
      </c>
      <c r="D129" s="7">
        <v>1499520.45</v>
      </c>
      <c r="E129" s="7"/>
      <c r="F129" s="7"/>
      <c r="G129" s="7">
        <v>63292.73</v>
      </c>
      <c r="H129" s="7">
        <v>27821.46</v>
      </c>
      <c r="I129" s="13">
        <v>143157.12</v>
      </c>
    </row>
    <row r="130" ht="25.5" customHeight="1" spans="1:9">
      <c r="A130" s="4" t="s">
        <v>482</v>
      </c>
      <c r="B130" s="6" t="s">
        <v>483</v>
      </c>
      <c r="C130" s="7">
        <v>515902.14</v>
      </c>
      <c r="D130" s="7">
        <v>403054.54</v>
      </c>
      <c r="E130" s="7"/>
      <c r="F130" s="7"/>
      <c r="G130" s="7">
        <v>49984.41</v>
      </c>
      <c r="H130" s="7">
        <v>20265.77</v>
      </c>
      <c r="I130" s="13">
        <v>42597.42</v>
      </c>
    </row>
    <row r="131" ht="36.75" customHeight="1" spans="1:9">
      <c r="A131" s="4" t="s">
        <v>484</v>
      </c>
      <c r="B131" s="6" t="s">
        <v>485</v>
      </c>
      <c r="C131" s="7">
        <v>293199.35</v>
      </c>
      <c r="D131" s="7">
        <v>247009.68</v>
      </c>
      <c r="E131" s="7"/>
      <c r="F131" s="7"/>
      <c r="G131" s="7">
        <v>15270.55</v>
      </c>
      <c r="H131" s="7">
        <v>6710</v>
      </c>
      <c r="I131" s="13">
        <v>24209.12</v>
      </c>
    </row>
    <row r="132" ht="25.5" customHeight="1" spans="1:9">
      <c r="A132" s="4" t="s">
        <v>486</v>
      </c>
      <c r="B132" s="6" t="s">
        <v>487</v>
      </c>
      <c r="C132" s="7">
        <v>256215.6</v>
      </c>
      <c r="D132" s="7">
        <v>219291.47</v>
      </c>
      <c r="E132" s="7"/>
      <c r="F132" s="7"/>
      <c r="G132" s="7">
        <v>11242.8</v>
      </c>
      <c r="H132" s="7">
        <v>4525.91</v>
      </c>
      <c r="I132" s="13">
        <v>21155.42</v>
      </c>
    </row>
    <row r="133" ht="25.5" customHeight="1" spans="1:9">
      <c r="A133" s="4" t="s">
        <v>488</v>
      </c>
      <c r="B133" s="6" t="s">
        <v>489</v>
      </c>
      <c r="C133" s="7">
        <v>40753.09</v>
      </c>
      <c r="D133" s="7">
        <v>31402.11</v>
      </c>
      <c r="E133" s="7"/>
      <c r="F133" s="7"/>
      <c r="G133" s="7">
        <v>4249.18</v>
      </c>
      <c r="H133" s="7">
        <v>1736.87</v>
      </c>
      <c r="I133" s="13">
        <v>3364.93</v>
      </c>
    </row>
    <row r="134" ht="25.5" customHeight="1" spans="1:9">
      <c r="A134" s="4" t="s">
        <v>490</v>
      </c>
      <c r="B134" s="6" t="s">
        <v>491</v>
      </c>
      <c r="C134" s="7">
        <v>109118.81</v>
      </c>
      <c r="D134" s="7">
        <v>100000</v>
      </c>
      <c r="E134" s="7">
        <v>100000</v>
      </c>
      <c r="F134" s="7"/>
      <c r="G134" s="7">
        <v>109</v>
      </c>
      <c r="H134" s="7"/>
      <c r="I134" s="13">
        <v>9009.81</v>
      </c>
    </row>
    <row r="135" ht="25.5" customHeight="1" spans="1:9">
      <c r="A135" s="4" t="s">
        <v>492</v>
      </c>
      <c r="B135" s="6" t="s">
        <v>493</v>
      </c>
      <c r="C135" s="7">
        <v>369447.98</v>
      </c>
      <c r="D135" s="7">
        <v>305319.69</v>
      </c>
      <c r="E135" s="7"/>
      <c r="F135" s="7"/>
      <c r="G135" s="7">
        <v>23904.65</v>
      </c>
      <c r="H135" s="7">
        <v>9718.76</v>
      </c>
      <c r="I135" s="13">
        <v>30504.88</v>
      </c>
    </row>
    <row r="136" ht="25.5" customHeight="1" spans="1:9">
      <c r="A136" s="4" t="s">
        <v>494</v>
      </c>
      <c r="B136" s="6" t="s">
        <v>495</v>
      </c>
      <c r="C136" s="7" t="s">
        <v>496</v>
      </c>
      <c r="D136" s="7">
        <v>9519645.09</v>
      </c>
      <c r="E136" s="7"/>
      <c r="F136" s="7"/>
      <c r="G136" s="7">
        <v>1994623.13</v>
      </c>
      <c r="H136" s="7">
        <v>357584.11</v>
      </c>
      <c r="I136" s="13">
        <v>1068466.71</v>
      </c>
    </row>
    <row r="137" ht="25.5" customHeight="1" spans="1:9">
      <c r="A137" s="4" t="s">
        <v>497</v>
      </c>
      <c r="B137" s="6" t="s">
        <v>498</v>
      </c>
      <c r="C137" s="7">
        <v>655786.02</v>
      </c>
      <c r="D137" s="7">
        <v>545008.01</v>
      </c>
      <c r="E137" s="7"/>
      <c r="F137" s="7"/>
      <c r="G137" s="7">
        <v>35920.65</v>
      </c>
      <c r="H137" s="7">
        <v>20709.89</v>
      </c>
      <c r="I137" s="13">
        <v>54147.47</v>
      </c>
    </row>
    <row r="138" ht="25.5" customHeight="1" spans="1:9">
      <c r="A138" s="4" t="s">
        <v>499</v>
      </c>
      <c r="B138" s="6" t="s">
        <v>500</v>
      </c>
      <c r="C138" s="7">
        <v>890468.93</v>
      </c>
      <c r="D138" s="7">
        <v>700195.6</v>
      </c>
      <c r="E138" s="7"/>
      <c r="F138" s="7"/>
      <c r="G138" s="7">
        <v>81403.03</v>
      </c>
      <c r="H138" s="7">
        <v>35345.34</v>
      </c>
      <c r="I138" s="13">
        <v>73524.96</v>
      </c>
    </row>
    <row r="139" ht="36.75" customHeight="1" spans="1:9">
      <c r="A139" s="4" t="s">
        <v>501</v>
      </c>
      <c r="B139" s="6" t="s">
        <v>502</v>
      </c>
      <c r="C139" s="7">
        <v>475169.88</v>
      </c>
      <c r="D139" s="7">
        <v>404893.26</v>
      </c>
      <c r="E139" s="7"/>
      <c r="F139" s="7"/>
      <c r="G139" s="7">
        <v>21680.44</v>
      </c>
      <c r="H139" s="7">
        <v>9361.97</v>
      </c>
      <c r="I139" s="13">
        <v>39234.21</v>
      </c>
    </row>
    <row r="140" ht="25.5" customHeight="1" spans="1:9">
      <c r="A140" s="4" t="s">
        <v>503</v>
      </c>
      <c r="B140" s="6" t="s">
        <v>504</v>
      </c>
      <c r="C140" s="7">
        <v>573090.25</v>
      </c>
      <c r="D140" s="7">
        <v>504653.9</v>
      </c>
      <c r="E140" s="7"/>
      <c r="F140" s="7"/>
      <c r="G140" s="7">
        <v>14806</v>
      </c>
      <c r="H140" s="7">
        <v>6310.97</v>
      </c>
      <c r="I140" s="13">
        <v>47319.38</v>
      </c>
    </row>
    <row r="141" ht="25.5" customHeight="1" spans="1:9">
      <c r="A141" s="4" t="s">
        <v>505</v>
      </c>
      <c r="B141" s="6" t="s">
        <v>506</v>
      </c>
      <c r="C141" s="7">
        <v>133253.67</v>
      </c>
      <c r="D141" s="7">
        <v>106828.12</v>
      </c>
      <c r="E141" s="7"/>
      <c r="F141" s="7"/>
      <c r="G141" s="7">
        <v>10707.57</v>
      </c>
      <c r="H141" s="7">
        <v>4715.38</v>
      </c>
      <c r="I141" s="13">
        <v>11002.6</v>
      </c>
    </row>
    <row r="142" ht="25.5" customHeight="1" spans="1:9">
      <c r="A142" s="4" t="s">
        <v>507</v>
      </c>
      <c r="B142" s="6" t="s">
        <v>508</v>
      </c>
      <c r="C142" s="7">
        <v>392827.72</v>
      </c>
      <c r="D142" s="7">
        <v>360000</v>
      </c>
      <c r="E142" s="7">
        <v>360000</v>
      </c>
      <c r="F142" s="7"/>
      <c r="G142" s="7">
        <v>392.4</v>
      </c>
      <c r="H142" s="7"/>
      <c r="I142" s="13">
        <v>32435.32</v>
      </c>
    </row>
    <row r="143" ht="25.5" customHeight="1" spans="1:9">
      <c r="A143" s="4" t="s">
        <v>509</v>
      </c>
      <c r="B143" s="6" t="s">
        <v>510</v>
      </c>
      <c r="C143" s="7">
        <v>1738063.27</v>
      </c>
      <c r="D143" s="7">
        <v>1464343.57</v>
      </c>
      <c r="E143" s="7"/>
      <c r="F143" s="7"/>
      <c r="G143" s="7">
        <v>93879.19</v>
      </c>
      <c r="H143" s="7">
        <v>36330.7</v>
      </c>
      <c r="I143" s="13">
        <v>143509.81</v>
      </c>
    </row>
    <row r="144" ht="25.5" customHeight="1" spans="1:9">
      <c r="A144" s="4" t="s">
        <v>511</v>
      </c>
      <c r="B144" s="6" t="s">
        <v>512</v>
      </c>
      <c r="C144" s="7">
        <v>807297.33</v>
      </c>
      <c r="D144" s="7">
        <v>593348.49</v>
      </c>
      <c r="E144" s="7"/>
      <c r="F144" s="7"/>
      <c r="G144" s="7">
        <v>120739.22</v>
      </c>
      <c r="H144" s="7">
        <v>26552.04</v>
      </c>
      <c r="I144" s="13">
        <v>66657.58</v>
      </c>
    </row>
    <row r="145" ht="25.5" customHeight="1" spans="1:9">
      <c r="A145" s="4" t="s">
        <v>513</v>
      </c>
      <c r="B145" s="6" t="s">
        <v>514</v>
      </c>
      <c r="C145" s="7">
        <v>14880.88</v>
      </c>
      <c r="D145" s="7">
        <v>12373.84</v>
      </c>
      <c r="E145" s="7"/>
      <c r="F145" s="7"/>
      <c r="G145" s="7">
        <v>891.23</v>
      </c>
      <c r="H145" s="7">
        <v>387.11</v>
      </c>
      <c r="I145" s="13">
        <v>1228.7</v>
      </c>
    </row>
    <row r="146" ht="25.5" customHeight="1" spans="1:9">
      <c r="A146" s="4" t="s">
        <v>515</v>
      </c>
      <c r="B146" s="6" t="s">
        <v>516</v>
      </c>
      <c r="C146" s="7">
        <v>28530.02</v>
      </c>
      <c r="D146" s="7">
        <v>22086.65</v>
      </c>
      <c r="E146" s="7"/>
      <c r="F146" s="7"/>
      <c r="G146" s="7">
        <v>2843.86</v>
      </c>
      <c r="H146" s="7">
        <v>1243.82</v>
      </c>
      <c r="I146" s="13">
        <v>2355.69</v>
      </c>
    </row>
    <row r="147" ht="25.5" customHeight="1" spans="1:9">
      <c r="A147" s="4" t="s">
        <v>517</v>
      </c>
      <c r="B147" s="6" t="s">
        <v>518</v>
      </c>
      <c r="C147" s="7">
        <v>8313.5</v>
      </c>
      <c r="D147" s="7">
        <v>6780.77</v>
      </c>
      <c r="E147" s="7"/>
      <c r="F147" s="7"/>
      <c r="G147" s="7">
        <v>586.5</v>
      </c>
      <c r="H147" s="7">
        <v>259.79</v>
      </c>
      <c r="I147" s="13">
        <v>686.44</v>
      </c>
    </row>
    <row r="148" ht="24" customHeight="1" spans="1:9">
      <c r="A148" s="8" t="s">
        <v>519</v>
      </c>
      <c r="B148" s="9" t="s">
        <v>520</v>
      </c>
      <c r="C148" s="10" t="s">
        <v>521</v>
      </c>
      <c r="D148" s="10" t="s">
        <v>522</v>
      </c>
      <c r="E148" s="10">
        <v>500000</v>
      </c>
      <c r="F148" s="10">
        <v>15450000</v>
      </c>
      <c r="G148" s="10" t="s">
        <v>523</v>
      </c>
      <c r="H148" s="10">
        <v>3130567.47</v>
      </c>
      <c r="I148" s="14" t="s">
        <v>524</v>
      </c>
    </row>
    <row r="149" ht="22.5" customHeight="1" spans="1:9">
      <c r="A149" s="2" t="s">
        <v>54</v>
      </c>
      <c r="B149" s="3" t="s">
        <v>55</v>
      </c>
      <c r="C149" s="3" t="s">
        <v>56</v>
      </c>
      <c r="D149" s="3" t="s">
        <v>57</v>
      </c>
      <c r="E149" s="3"/>
      <c r="F149" s="3"/>
      <c r="G149" s="3"/>
      <c r="H149" s="3"/>
      <c r="I149" s="11"/>
    </row>
    <row r="150" ht="25.5" customHeight="1" spans="1:9">
      <c r="A150" s="4"/>
      <c r="B150" s="5"/>
      <c r="C150" s="5"/>
      <c r="D150" s="5" t="s">
        <v>58</v>
      </c>
      <c r="E150" s="5" t="s">
        <v>59</v>
      </c>
      <c r="F150" s="5" t="s">
        <v>60</v>
      </c>
      <c r="G150" s="5" t="s">
        <v>61</v>
      </c>
      <c r="H150" s="5" t="s">
        <v>62</v>
      </c>
      <c r="I150" s="12" t="s">
        <v>63</v>
      </c>
    </row>
    <row r="151" ht="17.25" customHeight="1" spans="1:9">
      <c r="A151" s="4"/>
      <c r="B151" s="6" t="s">
        <v>525</v>
      </c>
      <c r="C151" s="7"/>
      <c r="D151" s="7"/>
      <c r="E151" s="7"/>
      <c r="F151" s="7"/>
      <c r="G151" s="7"/>
      <c r="H151" s="7"/>
      <c r="I151" s="13"/>
    </row>
    <row r="152" ht="25.5" customHeight="1" spans="1:9">
      <c r="A152" s="4" t="s">
        <v>526</v>
      </c>
      <c r="B152" s="6" t="s">
        <v>527</v>
      </c>
      <c r="C152" s="7">
        <v>5437414.79</v>
      </c>
      <c r="D152" s="7">
        <v>3711391.85</v>
      </c>
      <c r="E152" s="7">
        <v>232853</v>
      </c>
      <c r="F152" s="7"/>
      <c r="G152" s="7">
        <v>832258.37</v>
      </c>
      <c r="H152" s="7">
        <v>211950.72</v>
      </c>
      <c r="I152" s="13">
        <v>448960.85</v>
      </c>
    </row>
    <row r="153" ht="36.75" customHeight="1" spans="1:9">
      <c r="A153" s="4" t="s">
        <v>528</v>
      </c>
      <c r="B153" s="6" t="s">
        <v>529</v>
      </c>
      <c r="C153" s="7">
        <v>353153.43</v>
      </c>
      <c r="D153" s="7">
        <v>276297.13</v>
      </c>
      <c r="E153" s="7"/>
      <c r="F153" s="7"/>
      <c r="G153" s="7">
        <v>38070.69</v>
      </c>
      <c r="H153" s="7">
        <v>9626.15</v>
      </c>
      <c r="I153" s="13">
        <v>29159.46</v>
      </c>
    </row>
    <row r="154" ht="25.5" customHeight="1" spans="1:9">
      <c r="A154" s="4" t="s">
        <v>530</v>
      </c>
      <c r="B154" s="6" t="s">
        <v>531</v>
      </c>
      <c r="C154" s="7">
        <v>3519224.59</v>
      </c>
      <c r="D154" s="7">
        <v>2742577.35</v>
      </c>
      <c r="E154" s="7">
        <v>232853</v>
      </c>
      <c r="F154" s="7"/>
      <c r="G154" s="7">
        <v>200080.05</v>
      </c>
      <c r="H154" s="7">
        <v>53136.01</v>
      </c>
      <c r="I154" s="13">
        <v>290578.18</v>
      </c>
    </row>
    <row r="155" ht="25.5" customHeight="1" spans="1:9">
      <c r="A155" s="4" t="s">
        <v>532</v>
      </c>
      <c r="B155" s="6" t="s">
        <v>533</v>
      </c>
      <c r="C155" s="7">
        <v>6499279.65</v>
      </c>
      <c r="D155" s="7">
        <v>5278696.27</v>
      </c>
      <c r="E155" s="7">
        <v>232853</v>
      </c>
      <c r="F155" s="7"/>
      <c r="G155" s="7">
        <v>358540.26</v>
      </c>
      <c r="H155" s="7">
        <v>92552.35</v>
      </c>
      <c r="I155" s="13">
        <v>536637.77</v>
      </c>
    </row>
    <row r="156" ht="25.5" customHeight="1" spans="1:9">
      <c r="A156" s="4" t="s">
        <v>534</v>
      </c>
      <c r="B156" s="6" t="s">
        <v>535</v>
      </c>
      <c r="C156" s="7">
        <v>2378005.69</v>
      </c>
      <c r="D156" s="7">
        <v>2078926.88</v>
      </c>
      <c r="E156" s="7"/>
      <c r="F156" s="7"/>
      <c r="G156" s="7">
        <v>81437.97</v>
      </c>
      <c r="H156" s="7">
        <v>21291.75</v>
      </c>
      <c r="I156" s="13">
        <v>196349.09</v>
      </c>
    </row>
    <row r="157" ht="25.5" customHeight="1" spans="1:9">
      <c r="A157" s="4" t="s">
        <v>536</v>
      </c>
      <c r="B157" s="6" t="s">
        <v>537</v>
      </c>
      <c r="C157" s="7">
        <v>1041748.25</v>
      </c>
      <c r="D157" s="7">
        <v>617636.09</v>
      </c>
      <c r="E157" s="7">
        <v>232853</v>
      </c>
      <c r="F157" s="7"/>
      <c r="G157" s="7">
        <v>83780.25</v>
      </c>
      <c r="H157" s="7">
        <v>21463</v>
      </c>
      <c r="I157" s="13">
        <v>86015.91</v>
      </c>
    </row>
    <row r="158" ht="36.75" customHeight="1" spans="1:9">
      <c r="A158" s="4" t="s">
        <v>538</v>
      </c>
      <c r="B158" s="6" t="s">
        <v>539</v>
      </c>
      <c r="C158" s="7">
        <v>1844307.99</v>
      </c>
      <c r="D158" s="7">
        <v>1404134.66</v>
      </c>
      <c r="E158" s="7"/>
      <c r="F158" s="7"/>
      <c r="G158" s="7">
        <v>229476.71</v>
      </c>
      <c r="H158" s="7">
        <v>58414.31</v>
      </c>
      <c r="I158" s="13">
        <v>152282.31</v>
      </c>
    </row>
    <row r="159" ht="25.5" customHeight="1" spans="1:9">
      <c r="A159" s="4" t="s">
        <v>540</v>
      </c>
      <c r="B159" s="6" t="s">
        <v>541</v>
      </c>
      <c r="C159" s="7">
        <v>4300887.78</v>
      </c>
      <c r="D159" s="7">
        <v>2987785.92</v>
      </c>
      <c r="E159" s="7">
        <v>232853</v>
      </c>
      <c r="F159" s="7"/>
      <c r="G159" s="7">
        <v>584288.01</v>
      </c>
      <c r="H159" s="7">
        <v>140841.68</v>
      </c>
      <c r="I159" s="13">
        <v>355119.17</v>
      </c>
    </row>
    <row r="160" ht="25.5" customHeight="1" spans="1:9">
      <c r="A160" s="4" t="s">
        <v>542</v>
      </c>
      <c r="B160" s="6" t="s">
        <v>543</v>
      </c>
      <c r="C160" s="7">
        <v>9160607.38</v>
      </c>
      <c r="D160" s="7">
        <v>6362612.11</v>
      </c>
      <c r="E160" s="7">
        <v>1600000</v>
      </c>
      <c r="F160" s="7"/>
      <c r="G160" s="7">
        <v>274600</v>
      </c>
      <c r="H160" s="7">
        <v>167014.84</v>
      </c>
      <c r="I160" s="13">
        <v>756380.43</v>
      </c>
    </row>
    <row r="161" ht="25.5" customHeight="1" spans="1:9">
      <c r="A161" s="4" t="s">
        <v>544</v>
      </c>
      <c r="B161" s="6" t="s">
        <v>545</v>
      </c>
      <c r="C161" s="7">
        <v>5126501.57</v>
      </c>
      <c r="D161" s="7">
        <v>410881.89</v>
      </c>
      <c r="E161" s="7">
        <v>4250000</v>
      </c>
      <c r="F161" s="7"/>
      <c r="G161" s="7">
        <v>29250.14</v>
      </c>
      <c r="H161" s="7">
        <v>13080.42</v>
      </c>
      <c r="I161" s="13">
        <v>423289.12</v>
      </c>
    </row>
    <row r="162" ht="25.5" customHeight="1" spans="1:9">
      <c r="A162" s="4" t="s">
        <v>546</v>
      </c>
      <c r="B162" s="6" t="s">
        <v>547</v>
      </c>
      <c r="C162" s="7">
        <v>5972119.3</v>
      </c>
      <c r="D162" s="7">
        <v>2137502.83</v>
      </c>
      <c r="E162" s="7">
        <v>3200000</v>
      </c>
      <c r="F162" s="7"/>
      <c r="G162" s="7">
        <v>93858.84</v>
      </c>
      <c r="H162" s="7">
        <v>47646.86</v>
      </c>
      <c r="I162" s="13">
        <v>493110.77</v>
      </c>
    </row>
    <row r="163" ht="25.5" customHeight="1" spans="1:9">
      <c r="A163" s="4" t="s">
        <v>548</v>
      </c>
      <c r="B163" s="6" t="s">
        <v>549</v>
      </c>
      <c r="C163" s="7">
        <v>2178761.04</v>
      </c>
      <c r="D163" s="7">
        <v>928335.36</v>
      </c>
      <c r="E163" s="7">
        <v>840000</v>
      </c>
      <c r="F163" s="7"/>
      <c r="G163" s="7">
        <v>193797.22</v>
      </c>
      <c r="H163" s="7">
        <v>36730.76</v>
      </c>
      <c r="I163" s="13">
        <v>179897.7</v>
      </c>
    </row>
    <row r="164" ht="22.5" customHeight="1" spans="1:9">
      <c r="A164" s="4"/>
      <c r="B164" s="6"/>
      <c r="C164" s="7"/>
      <c r="D164" s="7"/>
      <c r="E164" s="7"/>
      <c r="F164" s="7"/>
      <c r="G164" s="7"/>
      <c r="H164" s="7"/>
      <c r="I164" s="13"/>
    </row>
    <row r="165" ht="22.5" customHeight="1" spans="1:9">
      <c r="A165" s="4"/>
      <c r="B165" s="6"/>
      <c r="C165" s="7"/>
      <c r="D165" s="7"/>
      <c r="E165" s="7"/>
      <c r="F165" s="7"/>
      <c r="G165" s="7"/>
      <c r="H165" s="7"/>
      <c r="I165" s="13"/>
    </row>
    <row r="166" ht="22.5" customHeight="1" spans="1:9">
      <c r="A166" s="4"/>
      <c r="B166" s="6"/>
      <c r="C166" s="7"/>
      <c r="D166" s="7"/>
      <c r="E166" s="7"/>
      <c r="F166" s="7"/>
      <c r="G166" s="7"/>
      <c r="H166" s="7"/>
      <c r="I166" s="13"/>
    </row>
    <row r="167" ht="22.5" customHeight="1" spans="1:9">
      <c r="A167" s="4"/>
      <c r="B167" s="6"/>
      <c r="C167" s="7"/>
      <c r="D167" s="7"/>
      <c r="E167" s="7"/>
      <c r="F167" s="7"/>
      <c r="G167" s="7"/>
      <c r="H167" s="7"/>
      <c r="I167" s="13"/>
    </row>
    <row r="168" ht="22.5" customHeight="1" spans="1:9">
      <c r="A168" s="4"/>
      <c r="B168" s="6"/>
      <c r="C168" s="7"/>
      <c r="D168" s="7"/>
      <c r="E168" s="7"/>
      <c r="F168" s="7"/>
      <c r="G168" s="7"/>
      <c r="H168" s="7"/>
      <c r="I168" s="13"/>
    </row>
    <row r="169" ht="22.5" customHeight="1" spans="1:9">
      <c r="A169" s="4"/>
      <c r="B169" s="6"/>
      <c r="C169" s="7"/>
      <c r="D169" s="7"/>
      <c r="E169" s="7"/>
      <c r="F169" s="7"/>
      <c r="G169" s="7"/>
      <c r="H169" s="7"/>
      <c r="I169" s="13"/>
    </row>
    <row r="170" ht="22.5" customHeight="1" spans="1:9">
      <c r="A170" s="4"/>
      <c r="B170" s="6"/>
      <c r="C170" s="7"/>
      <c r="D170" s="7"/>
      <c r="E170" s="7"/>
      <c r="F170" s="7"/>
      <c r="G170" s="7"/>
      <c r="H170" s="7"/>
      <c r="I170" s="13"/>
    </row>
    <row r="171" ht="22.5" customHeight="1" spans="1:9">
      <c r="A171" s="4"/>
      <c r="B171" s="6"/>
      <c r="C171" s="7"/>
      <c r="D171" s="7"/>
      <c r="E171" s="7"/>
      <c r="F171" s="7"/>
      <c r="G171" s="7"/>
      <c r="H171" s="7"/>
      <c r="I171" s="13"/>
    </row>
    <row r="172" ht="22.5" customHeight="1" spans="1:9">
      <c r="A172" s="4"/>
      <c r="B172" s="6"/>
      <c r="C172" s="7"/>
      <c r="D172" s="7"/>
      <c r="E172" s="7"/>
      <c r="F172" s="7"/>
      <c r="G172" s="7"/>
      <c r="H172" s="7"/>
      <c r="I172" s="13"/>
    </row>
    <row r="173" ht="22.5" customHeight="1" spans="1:9">
      <c r="A173" s="4"/>
      <c r="B173" s="6"/>
      <c r="C173" s="7"/>
      <c r="D173" s="7"/>
      <c r="E173" s="7"/>
      <c r="F173" s="7"/>
      <c r="G173" s="7"/>
      <c r="H173" s="7"/>
      <c r="I173" s="13"/>
    </row>
    <row r="174" ht="22.5" customHeight="1" spans="1:9">
      <c r="A174" s="4"/>
      <c r="B174" s="6"/>
      <c r="C174" s="7"/>
      <c r="D174" s="7"/>
      <c r="E174" s="7"/>
      <c r="F174" s="7"/>
      <c r="G174" s="7"/>
      <c r="H174" s="7"/>
      <c r="I174" s="13"/>
    </row>
    <row r="175" ht="22.5" customHeight="1" spans="1:9">
      <c r="A175" s="8" t="s">
        <v>33</v>
      </c>
      <c r="B175" s="15"/>
      <c r="C175" s="10" t="s">
        <v>550</v>
      </c>
      <c r="D175" s="10" t="s">
        <v>551</v>
      </c>
      <c r="E175" s="10" t="s">
        <v>552</v>
      </c>
      <c r="F175" s="10">
        <v>19570000</v>
      </c>
      <c r="G175" s="10" t="s">
        <v>553</v>
      </c>
      <c r="H175" s="10" t="s">
        <v>554</v>
      </c>
      <c r="I175" s="14" t="s">
        <v>555</v>
      </c>
    </row>
  </sheetData>
  <mergeCells count="29">
    <mergeCell ref="D1:I1"/>
    <mergeCell ref="D25:I25"/>
    <mergeCell ref="D50:I50"/>
    <mergeCell ref="D74:I74"/>
    <mergeCell ref="D99:I99"/>
    <mergeCell ref="D123:I123"/>
    <mergeCell ref="D149:I149"/>
    <mergeCell ref="A175:B175"/>
    <mergeCell ref="A1:A2"/>
    <mergeCell ref="A25:A26"/>
    <mergeCell ref="A50:A51"/>
    <mergeCell ref="A74:A75"/>
    <mergeCell ref="A99:A100"/>
    <mergeCell ref="A123:A124"/>
    <mergeCell ref="A149:A150"/>
    <mergeCell ref="B1:B2"/>
    <mergeCell ref="B25:B26"/>
    <mergeCell ref="B50:B51"/>
    <mergeCell ref="B74:B75"/>
    <mergeCell ref="B99:B100"/>
    <mergeCell ref="B123:B124"/>
    <mergeCell ref="B149:B150"/>
    <mergeCell ref="C1:C2"/>
    <mergeCell ref="C25:C26"/>
    <mergeCell ref="C50:C51"/>
    <mergeCell ref="C74:C75"/>
    <mergeCell ref="C99:C100"/>
    <mergeCell ref="C123:C124"/>
    <mergeCell ref="C149:C150"/>
  </mergeCells>
  <printOptions horizontalCentered="1"/>
  <pageMargins left="0.19975" right="0.19975" top="1.32291666666667" bottom="0.59375" header="0.59375" footer="0"/>
  <pageSetup paperSize="9" orientation="portrait"/>
  <headerFooter>
    <oddHeader>&amp;L&amp;18
&amp;"宋体,常规"&amp;9 工程名称：兰香园（D04、D06）&amp;C&amp;"宋体,加粗"&amp;18 单项工程投标报价汇总表
&amp;"宋体,常规"&amp;9 单位：元&amp;R&amp;18
&amp;"宋体,常规"&amp;9 第  &amp;P  页 共  &amp;N  页</oddHeader>
  </headerFooter>
  <rowBreaks count="6" manualBreakCount="6">
    <brk id="24" max="16383" man="1"/>
    <brk id="49" max="16383" man="1"/>
    <brk id="73" max="16383" man="1"/>
    <brk id="98" max="16383" man="1"/>
    <brk id="122" max="16383" man="1"/>
    <brk id="14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"/>
  <sheetViews>
    <sheetView workbookViewId="0">
      <selection activeCell="K10" sqref="K10"/>
    </sheetView>
  </sheetViews>
  <sheetFormatPr defaultColWidth="9" defaultRowHeight="13.5"/>
  <sheetData/>
  <pageMargins left="0.75" right="0.75" top="1" bottom="1" header="0.5" footer="0.5"/>
  <pageSetup paperSize="9" orientation="portrait"/>
  <headerFooter/>
  <drawing r:id="rId1"/>
  <legacyDrawing r:id="rId2"/>
  <oleObjects>
    <mc:AlternateContent xmlns:mc="http://schemas.openxmlformats.org/markup-compatibility/2006">
      <mc:Choice Requires="x14">
        <oleObject shapeId="1025" progId="Word.Document.12" r:id="rId3" dvAspect="DVASPECT_ICON">
          <objectPr defaultSize="0" r:id="rId4">
            <anchor moveWithCells="1">
              <from>
                <xdr:col>1</xdr:col>
                <xdr:colOff>619760</xdr:colOff>
                <xdr:row>3</xdr:row>
                <xdr:rowOff>133985</xdr:rowOff>
              </from>
              <to>
                <xdr:col>3</xdr:col>
                <xdr:colOff>172085</xdr:colOff>
                <xdr:row>8</xdr:row>
                <xdr:rowOff>114935</xdr:rowOff>
              </to>
            </anchor>
          </objectPr>
        </oleObject>
      </mc:Choice>
      <mc:Fallback>
        <oleObject shapeId="1025" progId="Word.Document.12" r:id="rId3" dvAspect="DVASPECT_ICON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"/>
  <sheetViews>
    <sheetView workbookViewId="0">
      <selection activeCell="K10" sqref="K10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"/>
  <sheetViews>
    <sheetView workbookViewId="0">
      <selection activeCell="I34" sqref="I34"/>
    </sheetView>
  </sheetViews>
  <sheetFormatPr defaultColWidth="9" defaultRowHeight="13.5"/>
  <sheetData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/>
  <rangeList sheetStid="1" master="">
    <arrUserId title="区域1" rangeCreator="" othersAccessPermission="edit"/>
  </rangeList>
  <rangeList sheetStid="8" master=""/>
  <rangeList sheetStid="7" master=""/>
  <rangeList sheetStid="4" master=""/>
  <rangeList sheetStid="5" master=""/>
  <rangeList sheetStid="6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保费计算</vt:lpstr>
      <vt:lpstr>交付房屋套内面积统计</vt:lpstr>
      <vt:lpstr>春晖园A06地块 单项工程投标报价汇总表</vt:lpstr>
      <vt:lpstr>兰香园D04、D06地块单项工程投标报价汇总表</vt:lpstr>
      <vt:lpstr>交付会签单参考模板</vt:lpstr>
      <vt:lpstr>领房单参考模板</vt:lpstr>
      <vt:lpstr>批退单模板（保险公司提供）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Mayn</dc:creator>
  <cp:lastModifiedBy>陈自林</cp:lastModifiedBy>
  <dcterms:created xsi:type="dcterms:W3CDTF">2025-08-19T09:15:00Z</dcterms:created>
  <dcterms:modified xsi:type="dcterms:W3CDTF">2026-07-03T02:05:26Z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55866730A3D841B4A9F73B4B01DFCC71</vt:lpwstr>
  </property>
  <property fmtid="{D5CDD505-2E9C-101B-9397-08002B2CF9AE}" pid="3" name="KSOProductBuildVer">
    <vt:lpwstr>2052-11.8.2.12195</vt:lpwstr>
  </property>
  <property fmtid="{D5CDD505-2E9C-101B-9397-08002B2CF9AE}" pid="4" name="KSOReadingLayout">
    <vt:bool>true</vt:bool>
  </property>
</Properties>
</file>